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310" tabRatio="743" activeTab="6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" i="13" l="1"/>
  <c r="H9" i="18" l="1"/>
  <c r="P60" i="18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24" i="12"/>
  <c r="P25" i="12"/>
  <c r="P26" i="12"/>
  <c r="P27" i="12"/>
  <c r="P28" i="12"/>
  <c r="P29" i="12"/>
  <c r="P30" i="12"/>
  <c r="P31" i="12"/>
  <c r="P32" i="12"/>
  <c r="P33" i="12"/>
  <c r="P34" i="12"/>
  <c r="P35" i="12"/>
  <c r="P22" i="13"/>
  <c r="P23" i="13"/>
  <c r="P24" i="13"/>
  <c r="P25" i="13"/>
  <c r="P26" i="13"/>
  <c r="P27" i="13"/>
  <c r="P28" i="13"/>
  <c r="P29" i="13"/>
  <c r="P30" i="13"/>
  <c r="P31" i="13"/>
  <c r="P32" i="13"/>
  <c r="P20" i="14"/>
  <c r="P21" i="14"/>
  <c r="P22" i="14"/>
  <c r="P23" i="14"/>
  <c r="P24" i="14"/>
  <c r="P25" i="14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K9" i="16"/>
  <c r="R2" i="16"/>
  <c r="O36" i="15"/>
  <c r="N36" i="15"/>
  <c r="O35" i="15"/>
  <c r="N35" i="15"/>
  <c r="O34" i="15"/>
  <c r="N34" i="15"/>
  <c r="O33" i="15"/>
  <c r="N33" i="15"/>
  <c r="O32" i="15"/>
  <c r="N32" i="15"/>
  <c r="O31" i="15"/>
  <c r="N31" i="15"/>
  <c r="O30" i="15"/>
  <c r="N30" i="15"/>
  <c r="O29" i="15"/>
  <c r="N29" i="15"/>
  <c r="O28" i="15"/>
  <c r="N28" i="15"/>
  <c r="O27" i="15"/>
  <c r="N27" i="15"/>
  <c r="O26" i="15"/>
  <c r="N26" i="15"/>
  <c r="O25" i="15"/>
  <c r="N25" i="15"/>
  <c r="O24" i="15"/>
  <c r="N24" i="15"/>
  <c r="N17" i="15"/>
  <c r="N20" i="15"/>
  <c r="N16" i="15"/>
  <c r="N22" i="15"/>
  <c r="N15" i="15"/>
  <c r="N18" i="15"/>
  <c r="N14" i="15"/>
  <c r="N13" i="15"/>
  <c r="N19" i="15"/>
  <c r="N12" i="15"/>
  <c r="N11" i="15"/>
  <c r="N21" i="15"/>
  <c r="N23" i="15"/>
  <c r="K9" i="15"/>
  <c r="R2" i="15"/>
  <c r="O25" i="14"/>
  <c r="N25" i="14"/>
  <c r="O24" i="14"/>
  <c r="N24" i="14"/>
  <c r="O23" i="14"/>
  <c r="N23" i="14"/>
  <c r="O22" i="14"/>
  <c r="N22" i="14"/>
  <c r="N21" i="14"/>
  <c r="N20" i="14"/>
  <c r="N19" i="14"/>
  <c r="N17" i="14"/>
  <c r="N16" i="14"/>
  <c r="N14" i="14"/>
  <c r="N13" i="14"/>
  <c r="N11" i="14"/>
  <c r="N12" i="14"/>
  <c r="N18" i="14"/>
  <c r="N15" i="14"/>
  <c r="K9" i="14"/>
  <c r="R2" i="14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19" i="13"/>
  <c r="N15" i="13"/>
  <c r="N14" i="13"/>
  <c r="N16" i="13"/>
  <c r="N13" i="13"/>
  <c r="N21" i="13"/>
  <c r="N11" i="13"/>
  <c r="N12" i="13"/>
  <c r="N17" i="13"/>
  <c r="N20" i="13"/>
  <c r="K9" i="13"/>
  <c r="R2" i="13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N20" i="12"/>
  <c r="N17" i="12"/>
  <c r="N12" i="12"/>
  <c r="N11" i="12"/>
  <c r="N16" i="12"/>
  <c r="N15" i="12"/>
  <c r="N19" i="12"/>
  <c r="N23" i="12"/>
  <c r="N18" i="12"/>
  <c r="N22" i="12"/>
  <c r="N21" i="12"/>
  <c r="N13" i="12"/>
  <c r="N14" i="12"/>
  <c r="K9" i="12"/>
  <c r="P17" i="12" s="1"/>
  <c r="R2" i="12"/>
  <c r="N13" i="5"/>
  <c r="N28" i="5"/>
  <c r="N25" i="5"/>
  <c r="N31" i="5"/>
  <c r="N19" i="5"/>
  <c r="N16" i="5"/>
  <c r="N32" i="5"/>
  <c r="N30" i="5"/>
  <c r="N12" i="5"/>
  <c r="N23" i="5"/>
  <c r="N14" i="5"/>
  <c r="N17" i="5"/>
  <c r="N11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24" i="5"/>
  <c r="N27" i="5"/>
  <c r="N20" i="5"/>
  <c r="N18" i="5"/>
  <c r="N21" i="5"/>
  <c r="N29" i="5"/>
  <c r="N15" i="5"/>
  <c r="N22" i="5"/>
  <c r="N26" i="5"/>
  <c r="P17" i="15" l="1"/>
  <c r="O17" i="15"/>
  <c r="P20" i="15"/>
  <c r="O20" i="15"/>
  <c r="P22" i="15"/>
  <c r="P16" i="15"/>
  <c r="P15" i="13"/>
  <c r="P19" i="13"/>
  <c r="O17" i="12"/>
  <c r="P20" i="12"/>
  <c r="P12" i="12"/>
  <c r="O20" i="12"/>
  <c r="P14" i="13"/>
  <c r="P18" i="16"/>
  <c r="P19" i="16"/>
  <c r="P18" i="15"/>
  <c r="P15" i="15"/>
  <c r="P15" i="12"/>
  <c r="P17" i="14"/>
  <c r="P19" i="14"/>
  <c r="P17" i="17"/>
  <c r="P18" i="17"/>
  <c r="P16" i="13"/>
  <c r="P16" i="16"/>
  <c r="P17" i="16"/>
  <c r="P14" i="15"/>
  <c r="P23" i="12"/>
  <c r="P19" i="12"/>
  <c r="P16" i="14"/>
  <c r="R8" i="18"/>
  <c r="P9" i="18" s="1"/>
  <c r="R9" i="18" s="1"/>
  <c r="P22" i="12"/>
  <c r="P18" i="12"/>
  <c r="P14" i="16"/>
  <c r="P15" i="16"/>
  <c r="P19" i="15"/>
  <c r="P12" i="16"/>
  <c r="P13" i="16"/>
  <c r="P21" i="12"/>
  <c r="P18" i="14"/>
  <c r="P17" i="13"/>
  <c r="P12" i="17"/>
  <c r="P16" i="17"/>
  <c r="P13" i="17"/>
  <c r="P15" i="17"/>
  <c r="P14" i="17"/>
  <c r="O16" i="15"/>
  <c r="O11" i="12"/>
  <c r="O15" i="13"/>
  <c r="O20" i="17"/>
  <c r="L9" i="17"/>
  <c r="P11" i="17" s="1"/>
  <c r="O21" i="17"/>
  <c r="O21" i="16"/>
  <c r="O21" i="14"/>
  <c r="O19" i="13"/>
  <c r="O12" i="12"/>
  <c r="L9" i="12"/>
  <c r="P14" i="12" s="1"/>
  <c r="O18" i="12"/>
  <c r="O14" i="12"/>
  <c r="O16" i="12"/>
  <c r="O11" i="13"/>
  <c r="O18" i="13"/>
  <c r="L9" i="14"/>
  <c r="P15" i="14" s="1"/>
  <c r="O12" i="14"/>
  <c r="O16" i="14"/>
  <c r="O18" i="16"/>
  <c r="O14" i="16"/>
  <c r="O19" i="17"/>
  <c r="O11" i="17"/>
  <c r="O13" i="17"/>
  <c r="O15" i="17"/>
  <c r="O17" i="17"/>
  <c r="O14" i="17"/>
  <c r="O18" i="17"/>
  <c r="O12" i="17"/>
  <c r="O16" i="17"/>
  <c r="O13" i="16"/>
  <c r="O17" i="16"/>
  <c r="O12" i="16"/>
  <c r="O16" i="16"/>
  <c r="O20" i="16"/>
  <c r="L9" i="16"/>
  <c r="P11" i="16" s="1"/>
  <c r="O11" i="16"/>
  <c r="O15" i="16"/>
  <c r="O19" i="16"/>
  <c r="O21" i="15"/>
  <c r="O13" i="15"/>
  <c r="O22" i="15"/>
  <c r="O12" i="15"/>
  <c r="O18" i="15"/>
  <c r="O11" i="15"/>
  <c r="O14" i="15"/>
  <c r="L9" i="15"/>
  <c r="P23" i="15" s="1"/>
  <c r="O23" i="15"/>
  <c r="O19" i="15"/>
  <c r="O15" i="15"/>
  <c r="L9" i="13"/>
  <c r="P20" i="13" s="1"/>
  <c r="O20" i="13"/>
  <c r="O21" i="13"/>
  <c r="O14" i="13"/>
  <c r="O11" i="14"/>
  <c r="O17" i="14"/>
  <c r="O12" i="13"/>
  <c r="O16" i="13"/>
  <c r="O18" i="14"/>
  <c r="O14" i="14"/>
  <c r="O20" i="14"/>
  <c r="O17" i="13"/>
  <c r="O13" i="13"/>
  <c r="O15" i="14"/>
  <c r="O13" i="14"/>
  <c r="O19" i="14"/>
  <c r="O22" i="12"/>
  <c r="O15" i="12"/>
  <c r="O21" i="12"/>
  <c r="O19" i="12"/>
  <c r="O13" i="12"/>
  <c r="O23" i="12"/>
  <c r="R2" i="5"/>
  <c r="C4" i="11" s="1"/>
  <c r="K9" i="5"/>
  <c r="P17" i="5" l="1"/>
  <c r="P23" i="5"/>
  <c r="P14" i="5"/>
  <c r="P21" i="15"/>
  <c r="P11" i="14"/>
  <c r="P14" i="14"/>
  <c r="P11" i="13"/>
  <c r="P12" i="13"/>
  <c r="P13" i="13"/>
  <c r="P21" i="13"/>
  <c r="P18" i="13"/>
  <c r="P13" i="12"/>
  <c r="P16" i="12"/>
  <c r="P11" i="12"/>
  <c r="P32" i="5"/>
  <c r="P30" i="5"/>
  <c r="P31" i="5"/>
  <c r="P16" i="5"/>
  <c r="P28" i="5"/>
  <c r="P25" i="5"/>
  <c r="P15" i="5"/>
  <c r="P22" i="5"/>
  <c r="P21" i="5"/>
  <c r="P29" i="5"/>
  <c r="P20" i="5"/>
  <c r="P18" i="5"/>
  <c r="P24" i="5"/>
  <c r="P27" i="5"/>
  <c r="O22" i="5"/>
  <c r="O39" i="5"/>
  <c r="O38" i="5"/>
  <c r="O41" i="5"/>
  <c r="O40" i="5"/>
  <c r="O37" i="5"/>
  <c r="O33" i="5"/>
  <c r="O11" i="5"/>
  <c r="O36" i="5"/>
  <c r="O35" i="5"/>
  <c r="O34" i="5"/>
  <c r="O30" i="5"/>
  <c r="O14" i="5"/>
  <c r="O23" i="5"/>
  <c r="O17" i="5"/>
  <c r="O12" i="5"/>
  <c r="O19" i="5"/>
  <c r="O31" i="5"/>
  <c r="O32" i="5"/>
  <c r="O16" i="5"/>
  <c r="O25" i="5"/>
  <c r="O28" i="5"/>
  <c r="R6" i="17"/>
  <c r="R4" i="15"/>
  <c r="O13" i="5"/>
  <c r="O15" i="5"/>
  <c r="O29" i="5"/>
  <c r="O18" i="5"/>
  <c r="O21" i="5"/>
  <c r="O20" i="5"/>
  <c r="O24" i="5"/>
  <c r="O27" i="5"/>
  <c r="O26" i="5"/>
  <c r="L9" i="5"/>
  <c r="P26" i="5" l="1"/>
  <c r="P11" i="5"/>
  <c r="R5" i="15"/>
  <c r="R8" i="15" s="1"/>
  <c r="P9" i="15" s="1"/>
  <c r="R9" i="15" s="1"/>
  <c r="R6" i="14"/>
  <c r="R5" i="13"/>
  <c r="R4" i="12"/>
  <c r="P12" i="5"/>
  <c r="R5" i="12"/>
  <c r="R6" i="12"/>
  <c r="P13" i="5"/>
  <c r="P19" i="5"/>
  <c r="R5" i="14"/>
  <c r="R6" i="16"/>
  <c r="R6" i="15"/>
  <c r="R6" i="13"/>
  <c r="R4" i="14"/>
  <c r="R5" i="16"/>
  <c r="R4" i="17"/>
  <c r="R5" i="17"/>
  <c r="R4" i="13"/>
  <c r="R4" i="16"/>
  <c r="R8" i="12" l="1"/>
  <c r="P9" i="12" s="1"/>
  <c r="R9" i="12" s="1"/>
  <c r="R8" i="13"/>
  <c r="P9" i="13" s="1"/>
  <c r="R9" i="13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<sst xmlns="http://schemas.openxmlformats.org/spreadsheetml/2006/main" count="1097" uniqueCount="156">
  <si>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</si>
  <si>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</si>
  <si>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</si>
  <si>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</si>
  <si>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</si>
  <si>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</si>
  <si>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</si>
  <si>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</si>
  <si>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</si>
  <si>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</si>
  <si>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</si>
  <si>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</si>
  <si>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</si>
  <si>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</si>
  <si>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</si>
  <si>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</si>
  <si>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</si>
  <si>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</si>
  <si>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</si>
  <si>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</si>
  <si>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</si>
  <si>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</si>
  <si>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</si>
  <si>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</si>
  <si>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</si>
  <si>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</si>
  <si>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</si>
  <si>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</si>
  <si>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</si>
  <si>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</si>
  <si>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</si>
  <si>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</si>
  <si>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</si>
  <si>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</si>
  <si>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</si>
  <si>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</si>
  <si>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</si>
  <si>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</si>
  <si>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</si>
  <si>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</si>
  <si>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</si>
  <si>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</si>
  <si>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</si>
  <si>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6 классах в 2025-2026 учебном году</t>
  </si>
  <si>
    <t>Ранжированный список участников школьного этапа всероссийской олимпиады школьников 
по _ в 7 классах в 2025-2026 учебном году</t>
  </si>
  <si>
    <t>Ранжированный список участников школьного этапа всероссийской олимпиады школьников 
по _ в 8 классах в 2025-2026 учебном году</t>
  </si>
  <si>
    <t>Ранжированный список участников школьного этапа всероссийской олимпиады школьников 
по _ в 9 классах в 2025-2026 учебном году</t>
  </si>
  <si>
    <t>Ранжированный список участников школьного этапа всероссийской олимпиады школьников 
по _ в 10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</si>
  <si>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</si>
  <si>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</si>
  <si>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СОШ №17</t>
  </si>
  <si>
    <t>1501</t>
  </si>
  <si>
    <t>Мингалиева Фларида Тимеряновна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</si>
  <si>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</si>
  <si>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</si>
  <si>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</si>
  <si>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</si>
  <si>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</si>
  <si>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</si>
  <si>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</si>
  <si>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</si>
  <si>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</si>
  <si>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</si>
  <si>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</si>
  <si>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</si>
  <si>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</si>
  <si>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1601</t>
  </si>
  <si>
    <t>1602</t>
  </si>
  <si>
    <t>1603</t>
  </si>
  <si>
    <t>1604</t>
  </si>
  <si>
    <t>1605</t>
  </si>
  <si>
    <t>1606</t>
  </si>
  <si>
    <t>1701</t>
  </si>
  <si>
    <t>1702</t>
  </si>
  <si>
    <t>1703</t>
  </si>
  <si>
    <t>1704</t>
  </si>
  <si>
    <t>1705</t>
  </si>
  <si>
    <t>1706</t>
  </si>
  <si>
    <t>1708</t>
  </si>
  <si>
    <t>Труд(технология)</t>
  </si>
  <si>
    <t>1801</t>
  </si>
  <si>
    <t>1802</t>
  </si>
  <si>
    <t>1803</t>
  </si>
  <si>
    <t>1804</t>
  </si>
  <si>
    <t>1805</t>
  </si>
  <si>
    <t>1806</t>
  </si>
  <si>
    <t>1901</t>
  </si>
  <si>
    <t>1902</t>
  </si>
  <si>
    <t>1903</t>
  </si>
  <si>
    <t>1904</t>
  </si>
  <si>
    <t>1905</t>
  </si>
  <si>
    <t>1906</t>
  </si>
  <si>
    <t>1907</t>
  </si>
  <si>
    <t>1515</t>
  </si>
  <si>
    <t>1516</t>
  </si>
  <si>
    <t>1517</t>
  </si>
  <si>
    <t>1518</t>
  </si>
  <si>
    <t>1707</t>
  </si>
  <si>
    <t>5201</t>
  </si>
  <si>
    <t>Фаттахова Гузель Мударисовна</t>
  </si>
  <si>
    <t>5202</t>
  </si>
  <si>
    <t>5203</t>
  </si>
  <si>
    <t>5204</t>
  </si>
  <si>
    <t>6201</t>
  </si>
  <si>
    <t>6202</t>
  </si>
  <si>
    <t>6203</t>
  </si>
  <si>
    <t>6204</t>
  </si>
  <si>
    <t>6205</t>
  </si>
  <si>
    <t>6206</t>
  </si>
  <si>
    <t>6207</t>
  </si>
  <si>
    <t>7201</t>
  </si>
  <si>
    <t>7202</t>
  </si>
  <si>
    <t>7203</t>
  </si>
  <si>
    <t>8201</t>
  </si>
  <si>
    <t>8202</t>
  </si>
  <si>
    <t>9201</t>
  </si>
  <si>
    <t>9202</t>
  </si>
  <si>
    <t>9203</t>
  </si>
  <si>
    <t>9204</t>
  </si>
  <si>
    <t>9205</t>
  </si>
  <si>
    <t>9206</t>
  </si>
  <si>
    <t>Ранжированный список участников школьного этапа всероссийской олимпиады школьников 
по технологии  в 5 классах в 2025-2026 учебном году</t>
  </si>
  <si>
    <t>Мингалиева Ф.Т</t>
  </si>
  <si>
    <t>Фаттахова Г.М.</t>
  </si>
  <si>
    <t>Лепешин П.М.</t>
  </si>
  <si>
    <t>Смирнова И.В.</t>
  </si>
  <si>
    <t>победитель</t>
  </si>
  <si>
    <t>призер</t>
  </si>
  <si>
    <t>прзер</t>
  </si>
  <si>
    <t>Р</t>
  </si>
  <si>
    <t>Ю</t>
  </si>
  <si>
    <t>М</t>
  </si>
  <si>
    <t>Е</t>
  </si>
  <si>
    <t>И</t>
  </si>
  <si>
    <t>Ф</t>
  </si>
  <si>
    <t>Ш</t>
  </si>
  <si>
    <t>Т</t>
  </si>
  <si>
    <t>С</t>
  </si>
  <si>
    <t>К</t>
  </si>
  <si>
    <t>Ч</t>
  </si>
  <si>
    <t>З</t>
  </si>
  <si>
    <t>А</t>
  </si>
  <si>
    <t>Д</t>
  </si>
  <si>
    <t>В</t>
  </si>
  <si>
    <t>П</t>
  </si>
  <si>
    <t>Н</t>
  </si>
  <si>
    <t>Х</t>
  </si>
  <si>
    <t>Б</t>
  </si>
  <si>
    <t>О</t>
  </si>
  <si>
    <t>Л</t>
  </si>
  <si>
    <t>У</t>
  </si>
  <si>
    <t>Г</t>
  </si>
  <si>
    <t>Э</t>
  </si>
  <si>
    <t>г</t>
  </si>
  <si>
    <t>к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</si>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</sst>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67</v>
      </c>
    </row>
    <row r="5" spans="2:4" s="4" customFormat="1" ht="24" customHeight="1" x14ac:dyDescent="0.2">
      <c r="B5" s="3" t="s">
        <v>28</v>
      </c>
      <c r="C5" s="1">
        <f>SUM('4 класс:11 класс'!R4)</f>
        <v>5</v>
      </c>
    </row>
    <row r="6" spans="2:4" s="4" customFormat="1" ht="24" customHeight="1" x14ac:dyDescent="0.2">
      <c r="B6" s="3" t="s">
        <v>29</v>
      </c>
      <c r="C6" s="1">
        <f>SUM('4 класс:11 класс'!R5)</f>
        <v>9</v>
      </c>
    </row>
    <row r="7" spans="2:4" s="4" customFormat="1" ht="24" customHeight="1" x14ac:dyDescent="0.2">
      <c r="B7" s="3" t="s">
        <v>30</v>
      </c>
      <c r="C7" s="1">
        <f>SUM('4 класс:11 класс'!R6)</f>
        <v>52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0.20895522388059701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-0.241044776119403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49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opLeftCell="A4" zoomScaleNormal="100" workbookViewId="0">
      <selection activeCell="F11" sqref="F11:I3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121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COUNTA(M11:M50)</f>
        <v>22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79</v>
      </c>
      <c r="E4" s="16" t="s">
        <v>21</v>
      </c>
      <c r="F4" s="17"/>
      <c r="Q4" s="18" t="s">
        <v>33</v>
      </c>
      <c r="R4" s="19">
        <f>COUNTIF(P11:P50,"победитель")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COUNTIF(P11:P50,"призер")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COUNTIF(P11:P50,"участник")</f>
        <v>18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M8" s="52"/>
      <c r="Q8" s="22" t="s">
        <v>31</v>
      </c>
      <c r="R8" s="21">
        <f>(R4+R5)/R2</f>
        <v>0.18181818181818182</v>
      </c>
    </row>
    <row r="9" spans="1:21" x14ac:dyDescent="0.25">
      <c r="C9" s="60" t="s">
        <v>24</v>
      </c>
      <c r="D9" s="60"/>
      <c r="E9" s="14">
        <v>20</v>
      </c>
      <c r="G9" s="18" t="s">
        <v>49</v>
      </c>
      <c r="H9" s="56">
        <f>E9/2</f>
        <v>10</v>
      </c>
      <c r="J9" s="23" t="s">
        <v>13</v>
      </c>
      <c r="K9" s="24">
        <f>MAX(M11:M50)</f>
        <v>15</v>
      </c>
      <c r="L9" s="25" t="str">
        <f>IF(K9*100/E9&gt;=50,"победитель","участник")</f>
        <v>победитель</v>
      </c>
      <c r="M9" s="52"/>
      <c r="P9" s="26">
        <f>R8-45%</f>
        <v>-0.26818181818181819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22</v>
      </c>
      <c r="B11" s="51" t="s">
        <v>12</v>
      </c>
      <c r="C11" s="34" t="s">
        <v>129</v>
      </c>
      <c r="D11" s="34" t="s">
        <v>141</v>
      </c>
      <c r="E11" s="34" t="s">
        <v>144</v>
      </c>
      <c r="F11" s="35"/>
      <c r="G11" s="36"/>
      <c r="H11" s="36"/>
      <c r="I11" s="37"/>
      <c r="J11" s="37" t="s">
        <v>50</v>
      </c>
      <c r="K11" s="38">
        <v>5</v>
      </c>
      <c r="L11" s="39" t="s">
        <v>102</v>
      </c>
      <c r="M11" s="40">
        <v>15</v>
      </c>
      <c r="N11" s="31">
        <f t="shared" ref="N11:N50" si="0">IF(M11="","",M11/$E$9)</f>
        <v>0.75</v>
      </c>
      <c r="O11" s="31">
        <f t="shared" ref="O11:O50" si="1">IF(M11="","",M11/$K$9)</f>
        <v>1</v>
      </c>
      <c r="P11" s="41" t="str">
        <f t="shared" ref="P11:P50" si="2">IF(M11="","",IF($K$9=M11,$L$9,IF(M11&gt;=$H$9,"призер","участник")))</f>
        <v>победитель</v>
      </c>
      <c r="Q11" s="37" t="s">
        <v>99</v>
      </c>
      <c r="R11" s="43" t="s">
        <v>50</v>
      </c>
    </row>
    <row r="12" spans="1:21" s="32" customFormat="1" ht="12.95" customHeight="1" x14ac:dyDescent="0.2">
      <c r="A12" s="28">
        <v>18</v>
      </c>
      <c r="B12" s="51" t="s">
        <v>12</v>
      </c>
      <c r="C12" s="34" t="s">
        <v>130</v>
      </c>
      <c r="D12" s="34" t="s">
        <v>142</v>
      </c>
      <c r="E12" s="34" t="s">
        <v>133</v>
      </c>
      <c r="F12" s="35"/>
      <c r="G12" s="36"/>
      <c r="H12" s="36"/>
      <c r="I12" s="36"/>
      <c r="J12" s="37" t="s">
        <v>50</v>
      </c>
      <c r="K12" s="38">
        <v>5</v>
      </c>
      <c r="L12" s="39" t="s">
        <v>96</v>
      </c>
      <c r="M12" s="40">
        <v>12.5</v>
      </c>
      <c r="N12" s="31">
        <f t="shared" si="0"/>
        <v>0.625</v>
      </c>
      <c r="O12" s="31">
        <f t="shared" si="1"/>
        <v>0.83333333333333337</v>
      </c>
      <c r="P12" s="41" t="str">
        <f t="shared" si="2"/>
        <v>призер</v>
      </c>
      <c r="Q12" s="37" t="s">
        <v>52</v>
      </c>
      <c r="R12" s="37" t="s">
        <v>50</v>
      </c>
    </row>
    <row r="13" spans="1:21" x14ac:dyDescent="0.25">
      <c r="A13" s="28">
        <v>10</v>
      </c>
      <c r="B13" s="51" t="s">
        <v>12</v>
      </c>
      <c r="C13" s="34" t="s">
        <v>131</v>
      </c>
      <c r="D13" s="34" t="s">
        <v>141</v>
      </c>
      <c r="E13" s="34" t="s">
        <v>137</v>
      </c>
      <c r="F13" s="35"/>
      <c r="G13" s="36"/>
      <c r="H13" s="36"/>
      <c r="I13" s="38"/>
      <c r="J13" s="37" t="s">
        <v>50</v>
      </c>
      <c r="K13" s="38">
        <v>5</v>
      </c>
      <c r="L13" s="39" t="s">
        <v>61</v>
      </c>
      <c r="M13" s="40">
        <v>11.5</v>
      </c>
      <c r="N13" s="31">
        <f t="shared" si="0"/>
        <v>0.57499999999999996</v>
      </c>
      <c r="O13" s="31">
        <f t="shared" si="1"/>
        <v>0.76666666666666672</v>
      </c>
      <c r="P13" s="41" t="str">
        <f t="shared" si="2"/>
        <v>призер</v>
      </c>
      <c r="Q13" s="37" t="s">
        <v>52</v>
      </c>
      <c r="R13" s="37" t="s">
        <v>50</v>
      </c>
    </row>
    <row r="14" spans="1:21" x14ac:dyDescent="0.25">
      <c r="A14" s="28">
        <v>20</v>
      </c>
      <c r="B14" s="51" t="s">
        <v>12</v>
      </c>
      <c r="C14" s="34" t="s">
        <v>132</v>
      </c>
      <c r="D14" s="34" t="s">
        <v>131</v>
      </c>
      <c r="E14" s="34" t="s">
        <v>142</v>
      </c>
      <c r="F14" s="35"/>
      <c r="G14" s="36"/>
      <c r="H14" s="36"/>
      <c r="I14" s="37"/>
      <c r="J14" s="37" t="s">
        <v>50</v>
      </c>
      <c r="K14" s="38">
        <v>5</v>
      </c>
      <c r="L14" s="39" t="s">
        <v>100</v>
      </c>
      <c r="M14" s="40">
        <v>10</v>
      </c>
      <c r="N14" s="31">
        <f t="shared" si="0"/>
        <v>0.5</v>
      </c>
      <c r="O14" s="31">
        <f t="shared" si="1"/>
        <v>0.66666666666666663</v>
      </c>
      <c r="P14" s="41" t="str">
        <f t="shared" si="2"/>
        <v>призер</v>
      </c>
      <c r="Q14" s="37" t="s">
        <v>99</v>
      </c>
      <c r="R14" s="43" t="s">
        <v>50</v>
      </c>
    </row>
    <row r="15" spans="1:21" x14ac:dyDescent="0.25">
      <c r="A15" s="28">
        <v>8</v>
      </c>
      <c r="B15" s="51" t="s">
        <v>12</v>
      </c>
      <c r="C15" s="34" t="s">
        <v>133</v>
      </c>
      <c r="D15" s="34" t="s">
        <v>143</v>
      </c>
      <c r="E15" s="34" t="s">
        <v>142</v>
      </c>
      <c r="F15" s="35"/>
      <c r="G15" s="36"/>
      <c r="H15" s="36"/>
      <c r="I15" s="38"/>
      <c r="J15" s="37" t="s">
        <v>50</v>
      </c>
      <c r="K15" s="38">
        <v>5</v>
      </c>
      <c r="L15" s="39" t="s">
        <v>59</v>
      </c>
      <c r="M15" s="40">
        <v>9.5</v>
      </c>
      <c r="N15" s="31">
        <f t="shared" si="0"/>
        <v>0.47499999999999998</v>
      </c>
      <c r="O15" s="31">
        <f t="shared" si="1"/>
        <v>0.6333333333333333</v>
      </c>
      <c r="P15" s="41" t="str">
        <f t="shared" si="2"/>
        <v>участник</v>
      </c>
      <c r="Q15" s="37" t="s">
        <v>52</v>
      </c>
      <c r="R15" s="37" t="s">
        <v>50</v>
      </c>
    </row>
    <row r="16" spans="1:21" x14ac:dyDescent="0.25">
      <c r="A16" s="28">
        <v>15</v>
      </c>
      <c r="B16" s="51" t="s">
        <v>12</v>
      </c>
      <c r="C16" s="34" t="s">
        <v>134</v>
      </c>
      <c r="D16" s="34" t="s">
        <v>137</v>
      </c>
      <c r="E16" s="34" t="s">
        <v>137</v>
      </c>
      <c r="F16" s="35"/>
      <c r="G16" s="36"/>
      <c r="H16" s="36"/>
      <c r="I16" s="36"/>
      <c r="J16" s="37" t="s">
        <v>50</v>
      </c>
      <c r="K16" s="38">
        <v>5</v>
      </c>
      <c r="L16" s="39" t="s">
        <v>93</v>
      </c>
      <c r="M16" s="40">
        <v>8.5</v>
      </c>
      <c r="N16" s="31">
        <f t="shared" si="0"/>
        <v>0.42499999999999999</v>
      </c>
      <c r="O16" s="31">
        <f t="shared" si="1"/>
        <v>0.56666666666666665</v>
      </c>
      <c r="P16" s="41" t="str">
        <f t="shared" si="2"/>
        <v>участник</v>
      </c>
      <c r="Q16" s="37" t="s">
        <v>52</v>
      </c>
      <c r="R16" s="37" t="s">
        <v>50</v>
      </c>
    </row>
    <row r="17" spans="1:18" x14ac:dyDescent="0.25">
      <c r="A17" s="28">
        <v>21</v>
      </c>
      <c r="B17" s="51" t="s">
        <v>12</v>
      </c>
      <c r="C17" s="34" t="s">
        <v>135</v>
      </c>
      <c r="D17" s="34" t="s">
        <v>137</v>
      </c>
      <c r="E17" s="34" t="s">
        <v>138</v>
      </c>
      <c r="F17" s="35"/>
      <c r="G17" s="36"/>
      <c r="H17" s="36"/>
      <c r="I17" s="37"/>
      <c r="J17" s="37" t="s">
        <v>50</v>
      </c>
      <c r="K17" s="38">
        <v>5</v>
      </c>
      <c r="L17" s="39" t="s">
        <v>101</v>
      </c>
      <c r="M17" s="40">
        <v>7.5</v>
      </c>
      <c r="N17" s="31">
        <f t="shared" si="0"/>
        <v>0.375</v>
      </c>
      <c r="O17" s="31">
        <f t="shared" si="1"/>
        <v>0.5</v>
      </c>
      <c r="P17" s="41" t="str">
        <f t="shared" si="2"/>
        <v>участник</v>
      </c>
      <c r="Q17" s="37" t="s">
        <v>99</v>
      </c>
      <c r="R17" s="43" t="s">
        <v>50</v>
      </c>
    </row>
    <row r="18" spans="1:18" x14ac:dyDescent="0.25">
      <c r="A18" s="28">
        <v>5</v>
      </c>
      <c r="B18" s="51" t="s">
        <v>12</v>
      </c>
      <c r="C18" s="34" t="s">
        <v>136</v>
      </c>
      <c r="D18" s="34" t="s">
        <v>144</v>
      </c>
      <c r="E18" s="34" t="s">
        <v>133</v>
      </c>
      <c r="F18" s="35"/>
      <c r="G18" s="36"/>
      <c r="H18" s="36"/>
      <c r="I18" s="38"/>
      <c r="J18" s="37" t="s">
        <v>50</v>
      </c>
      <c r="K18" s="38">
        <v>5</v>
      </c>
      <c r="L18" s="39" t="s">
        <v>56</v>
      </c>
      <c r="M18" s="40">
        <v>7</v>
      </c>
      <c r="N18" s="31">
        <f t="shared" si="0"/>
        <v>0.35</v>
      </c>
      <c r="O18" s="31">
        <f t="shared" si="1"/>
        <v>0.46666666666666667</v>
      </c>
      <c r="P18" s="41" t="str">
        <f t="shared" si="2"/>
        <v>участник</v>
      </c>
      <c r="Q18" s="37" t="s">
        <v>52</v>
      </c>
      <c r="R18" s="37" t="s">
        <v>50</v>
      </c>
    </row>
    <row r="19" spans="1:18" x14ac:dyDescent="0.25">
      <c r="A19" s="28">
        <v>14</v>
      </c>
      <c r="B19" s="51" t="s">
        <v>12</v>
      </c>
      <c r="C19" s="34" t="s">
        <v>131</v>
      </c>
      <c r="D19" s="34" t="s">
        <v>131</v>
      </c>
      <c r="E19" s="34" t="s">
        <v>143</v>
      </c>
      <c r="F19" s="35"/>
      <c r="G19" s="36"/>
      <c r="H19" s="36"/>
      <c r="I19" s="36"/>
      <c r="J19" s="37" t="s">
        <v>50</v>
      </c>
      <c r="K19" s="38">
        <v>5</v>
      </c>
      <c r="L19" s="39" t="s">
        <v>65</v>
      </c>
      <c r="M19" s="40">
        <v>7</v>
      </c>
      <c r="N19" s="31">
        <f t="shared" si="0"/>
        <v>0.35</v>
      </c>
      <c r="O19" s="31">
        <f t="shared" si="1"/>
        <v>0.46666666666666667</v>
      </c>
      <c r="P19" s="41" t="str">
        <f t="shared" si="2"/>
        <v>участник</v>
      </c>
      <c r="Q19" s="37" t="s">
        <v>52</v>
      </c>
      <c r="R19" s="37" t="s">
        <v>50</v>
      </c>
    </row>
    <row r="20" spans="1:18" x14ac:dyDescent="0.25">
      <c r="A20" s="28">
        <v>4</v>
      </c>
      <c r="B20" s="51" t="s">
        <v>12</v>
      </c>
      <c r="C20" s="34" t="s">
        <v>137</v>
      </c>
      <c r="D20" s="34" t="s">
        <v>143</v>
      </c>
      <c r="E20" s="34" t="s">
        <v>137</v>
      </c>
      <c r="F20" s="35"/>
      <c r="G20" s="36"/>
      <c r="H20" s="36"/>
      <c r="I20" s="38"/>
      <c r="J20" s="37" t="s">
        <v>50</v>
      </c>
      <c r="K20" s="38">
        <v>5</v>
      </c>
      <c r="L20" s="39" t="s">
        <v>55</v>
      </c>
      <c r="M20" s="40">
        <v>6.5</v>
      </c>
      <c r="N20" s="31">
        <f t="shared" si="0"/>
        <v>0.32500000000000001</v>
      </c>
      <c r="O20" s="31">
        <f t="shared" si="1"/>
        <v>0.43333333333333335</v>
      </c>
      <c r="P20" s="41" t="str">
        <f t="shared" si="2"/>
        <v>участник</v>
      </c>
      <c r="Q20" s="37" t="s">
        <v>52</v>
      </c>
      <c r="R20" s="37" t="s">
        <v>50</v>
      </c>
    </row>
    <row r="21" spans="1:18" x14ac:dyDescent="0.25">
      <c r="A21" s="28">
        <v>6</v>
      </c>
      <c r="B21" s="51" t="s">
        <v>12</v>
      </c>
      <c r="C21" s="34" t="s">
        <v>132</v>
      </c>
      <c r="D21" s="34" t="s">
        <v>142</v>
      </c>
      <c r="E21" s="34" t="s">
        <v>145</v>
      </c>
      <c r="F21" s="35"/>
      <c r="G21" s="36"/>
      <c r="H21" s="36"/>
      <c r="I21" s="38"/>
      <c r="J21" s="37" t="s">
        <v>50</v>
      </c>
      <c r="K21" s="38">
        <v>5</v>
      </c>
      <c r="L21" s="39" t="s">
        <v>57</v>
      </c>
      <c r="M21" s="40">
        <v>6.5</v>
      </c>
      <c r="N21" s="31">
        <f t="shared" si="0"/>
        <v>0.32500000000000001</v>
      </c>
      <c r="O21" s="31">
        <f t="shared" si="1"/>
        <v>0.43333333333333335</v>
      </c>
      <c r="P21" s="41" t="str">
        <f t="shared" si="2"/>
        <v>участник</v>
      </c>
      <c r="Q21" s="37" t="s">
        <v>52</v>
      </c>
      <c r="R21" s="37" t="s">
        <v>50</v>
      </c>
    </row>
    <row r="22" spans="1:18" x14ac:dyDescent="0.25">
      <c r="A22" s="28">
        <v>9</v>
      </c>
      <c r="B22" s="51" t="s">
        <v>12</v>
      </c>
      <c r="C22" s="34" t="s">
        <v>138</v>
      </c>
      <c r="D22" s="34" t="s">
        <v>131</v>
      </c>
      <c r="E22" s="34" t="s">
        <v>129</v>
      </c>
      <c r="F22" s="35"/>
      <c r="G22" s="36"/>
      <c r="H22" s="36"/>
      <c r="I22" s="38"/>
      <c r="J22" s="37" t="s">
        <v>50</v>
      </c>
      <c r="K22" s="38">
        <v>5</v>
      </c>
      <c r="L22" s="39" t="s">
        <v>60</v>
      </c>
      <c r="M22" s="40">
        <v>6.5</v>
      </c>
      <c r="N22" s="31">
        <f t="shared" si="0"/>
        <v>0.32500000000000001</v>
      </c>
      <c r="O22" s="31">
        <f t="shared" si="1"/>
        <v>0.43333333333333335</v>
      </c>
      <c r="P22" s="41" t="str">
        <f t="shared" si="2"/>
        <v>участник</v>
      </c>
      <c r="Q22" s="37" t="s">
        <v>52</v>
      </c>
      <c r="R22" s="37" t="s">
        <v>50</v>
      </c>
    </row>
    <row r="23" spans="1:18" x14ac:dyDescent="0.25">
      <c r="A23" s="28">
        <v>19</v>
      </c>
      <c r="B23" s="51" t="s">
        <v>12</v>
      </c>
      <c r="C23" s="34" t="s">
        <v>137</v>
      </c>
      <c r="D23" s="34" t="s">
        <v>137</v>
      </c>
      <c r="E23" s="34" t="s">
        <v>129</v>
      </c>
      <c r="F23" s="35"/>
      <c r="G23" s="36"/>
      <c r="H23" s="36"/>
      <c r="I23" s="37"/>
      <c r="J23" s="37" t="s">
        <v>50</v>
      </c>
      <c r="K23" s="38">
        <v>5</v>
      </c>
      <c r="L23" s="39" t="s">
        <v>98</v>
      </c>
      <c r="M23" s="40">
        <v>6.5</v>
      </c>
      <c r="N23" s="31">
        <f t="shared" si="0"/>
        <v>0.32500000000000001</v>
      </c>
      <c r="O23" s="31">
        <f t="shared" si="1"/>
        <v>0.43333333333333335</v>
      </c>
      <c r="P23" s="41" t="str">
        <f t="shared" si="2"/>
        <v>участник</v>
      </c>
      <c r="Q23" s="37" t="s">
        <v>99</v>
      </c>
      <c r="R23" s="43" t="s">
        <v>50</v>
      </c>
    </row>
    <row r="24" spans="1:18" x14ac:dyDescent="0.25">
      <c r="A24" s="28">
        <v>2</v>
      </c>
      <c r="B24" s="51" t="s">
        <v>12</v>
      </c>
      <c r="C24" s="34" t="s">
        <v>132</v>
      </c>
      <c r="D24" s="34" t="s">
        <v>129</v>
      </c>
      <c r="E24" s="34" t="s">
        <v>141</v>
      </c>
      <c r="F24" s="35"/>
      <c r="G24" s="36"/>
      <c r="H24" s="36"/>
      <c r="I24" s="38"/>
      <c r="J24" s="37" t="s">
        <v>50</v>
      </c>
      <c r="K24" s="38">
        <v>5</v>
      </c>
      <c r="L24" s="39" t="s">
        <v>53</v>
      </c>
      <c r="M24" s="40">
        <v>6</v>
      </c>
      <c r="N24" s="31">
        <f t="shared" si="0"/>
        <v>0.3</v>
      </c>
      <c r="O24" s="31">
        <f t="shared" si="1"/>
        <v>0.4</v>
      </c>
      <c r="P24" s="41" t="str">
        <f t="shared" si="2"/>
        <v>участник</v>
      </c>
      <c r="Q24" s="37" t="s">
        <v>52</v>
      </c>
      <c r="R24" s="37" t="s">
        <v>50</v>
      </c>
    </row>
    <row r="25" spans="1:18" x14ac:dyDescent="0.25">
      <c r="A25" s="28">
        <v>12</v>
      </c>
      <c r="B25" s="51" t="s">
        <v>12</v>
      </c>
      <c r="C25" s="34" t="s">
        <v>139</v>
      </c>
      <c r="D25" s="34" t="s">
        <v>138</v>
      </c>
      <c r="E25" s="34" t="s">
        <v>142</v>
      </c>
      <c r="F25" s="35"/>
      <c r="G25" s="36"/>
      <c r="H25" s="36"/>
      <c r="I25" s="36"/>
      <c r="J25" s="37" t="s">
        <v>50</v>
      </c>
      <c r="K25" s="38">
        <v>5</v>
      </c>
      <c r="L25" s="39" t="s">
        <v>63</v>
      </c>
      <c r="M25" s="40">
        <v>6</v>
      </c>
      <c r="N25" s="31">
        <f t="shared" si="0"/>
        <v>0.3</v>
      </c>
      <c r="O25" s="31">
        <f t="shared" si="1"/>
        <v>0.4</v>
      </c>
      <c r="P25" s="41" t="str">
        <f t="shared" si="2"/>
        <v>участник</v>
      </c>
      <c r="Q25" s="37" t="s">
        <v>52</v>
      </c>
      <c r="R25" s="37" t="s">
        <v>50</v>
      </c>
    </row>
    <row r="26" spans="1:18" x14ac:dyDescent="0.25">
      <c r="A26" s="28">
        <v>1</v>
      </c>
      <c r="B26" s="51" t="s">
        <v>12</v>
      </c>
      <c r="C26" s="34" t="s">
        <v>137</v>
      </c>
      <c r="D26" s="34" t="s">
        <v>131</v>
      </c>
      <c r="E26" s="34" t="s">
        <v>141</v>
      </c>
      <c r="F26" s="35"/>
      <c r="G26" s="36"/>
      <c r="H26" s="36"/>
      <c r="I26" s="38"/>
      <c r="J26" s="37" t="s">
        <v>50</v>
      </c>
      <c r="K26" s="38">
        <v>5</v>
      </c>
      <c r="L26" s="39" t="s">
        <v>51</v>
      </c>
      <c r="M26" s="40">
        <v>5.5</v>
      </c>
      <c r="N26" s="31">
        <f t="shared" si="0"/>
        <v>0.27500000000000002</v>
      </c>
      <c r="O26" s="31">
        <f t="shared" si="1"/>
        <v>0.36666666666666664</v>
      </c>
      <c r="P26" s="41" t="str">
        <f t="shared" si="2"/>
        <v>участник</v>
      </c>
      <c r="Q26" s="37" t="s">
        <v>52</v>
      </c>
      <c r="R26" s="37" t="s">
        <v>50</v>
      </c>
    </row>
    <row r="27" spans="1:18" x14ac:dyDescent="0.25">
      <c r="A27" s="28">
        <v>3</v>
      </c>
      <c r="B27" s="51" t="s">
        <v>12</v>
      </c>
      <c r="C27" s="34" t="s">
        <v>131</v>
      </c>
      <c r="D27" s="34" t="s">
        <v>129</v>
      </c>
      <c r="E27" s="34" t="s">
        <v>129</v>
      </c>
      <c r="F27" s="44"/>
      <c r="G27" s="36"/>
      <c r="H27" s="36"/>
      <c r="I27" s="38"/>
      <c r="J27" s="37" t="s">
        <v>50</v>
      </c>
      <c r="K27" s="46">
        <v>5</v>
      </c>
      <c r="L27" s="39" t="s">
        <v>54</v>
      </c>
      <c r="M27" s="40">
        <v>5.5</v>
      </c>
      <c r="N27" s="31">
        <f t="shared" si="0"/>
        <v>0.27500000000000002</v>
      </c>
      <c r="O27" s="31">
        <f t="shared" si="1"/>
        <v>0.36666666666666664</v>
      </c>
      <c r="P27" s="41" t="str">
        <f t="shared" si="2"/>
        <v>участник</v>
      </c>
      <c r="Q27" s="37" t="s">
        <v>52</v>
      </c>
      <c r="R27" s="37" t="s">
        <v>50</v>
      </c>
    </row>
    <row r="28" spans="1:18" x14ac:dyDescent="0.25">
      <c r="A28" s="28">
        <v>11</v>
      </c>
      <c r="B28" s="51" t="s">
        <v>12</v>
      </c>
      <c r="C28" s="34" t="s">
        <v>137</v>
      </c>
      <c r="D28" s="34" t="s">
        <v>136</v>
      </c>
      <c r="E28" s="34" t="s">
        <v>131</v>
      </c>
      <c r="F28" s="35"/>
      <c r="G28" s="36"/>
      <c r="H28" s="36"/>
      <c r="I28" s="38"/>
      <c r="J28" s="37" t="s">
        <v>50</v>
      </c>
      <c r="K28" s="38">
        <v>5</v>
      </c>
      <c r="L28" s="39" t="s">
        <v>62</v>
      </c>
      <c r="M28" s="40">
        <v>4.5</v>
      </c>
      <c r="N28" s="31">
        <f t="shared" si="0"/>
        <v>0.22500000000000001</v>
      </c>
      <c r="O28" s="31">
        <f t="shared" si="1"/>
        <v>0.3</v>
      </c>
      <c r="P28" s="41" t="str">
        <f t="shared" si="2"/>
        <v>участник</v>
      </c>
      <c r="Q28" s="37" t="s">
        <v>52</v>
      </c>
      <c r="R28" s="37" t="s">
        <v>50</v>
      </c>
    </row>
    <row r="29" spans="1:18" x14ac:dyDescent="0.25">
      <c r="A29" s="28">
        <v>7</v>
      </c>
      <c r="B29" s="51" t="s">
        <v>12</v>
      </c>
      <c r="C29" s="34" t="s">
        <v>140</v>
      </c>
      <c r="D29" s="34" t="s">
        <v>131</v>
      </c>
      <c r="E29" s="34" t="s">
        <v>142</v>
      </c>
      <c r="F29" s="35"/>
      <c r="G29" s="36"/>
      <c r="H29" s="36"/>
      <c r="I29" s="38"/>
      <c r="J29" s="37" t="s">
        <v>50</v>
      </c>
      <c r="K29" s="38">
        <v>5</v>
      </c>
      <c r="L29" s="39" t="s">
        <v>58</v>
      </c>
      <c r="M29" s="40">
        <v>4</v>
      </c>
      <c r="N29" s="31">
        <f t="shared" si="0"/>
        <v>0.2</v>
      </c>
      <c r="O29" s="31">
        <f t="shared" si="1"/>
        <v>0.26666666666666666</v>
      </c>
      <c r="P29" s="41" t="str">
        <f t="shared" si="2"/>
        <v>участник</v>
      </c>
      <c r="Q29" s="37" t="s">
        <v>52</v>
      </c>
      <c r="R29" s="43" t="s">
        <v>50</v>
      </c>
    </row>
    <row r="30" spans="1:18" x14ac:dyDescent="0.25">
      <c r="A30" s="28">
        <v>17</v>
      </c>
      <c r="B30" s="51" t="s">
        <v>12</v>
      </c>
      <c r="C30" s="34" t="s">
        <v>134</v>
      </c>
      <c r="D30" s="34" t="s">
        <v>137</v>
      </c>
      <c r="E30" s="34" t="s">
        <v>133</v>
      </c>
      <c r="F30" s="35"/>
      <c r="G30" s="36"/>
      <c r="H30" s="36"/>
      <c r="I30" s="36"/>
      <c r="J30" s="37" t="s">
        <v>50</v>
      </c>
      <c r="K30" s="38">
        <v>5</v>
      </c>
      <c r="L30" s="39" t="s">
        <v>95</v>
      </c>
      <c r="M30" s="40">
        <v>4</v>
      </c>
      <c r="N30" s="31">
        <f t="shared" si="0"/>
        <v>0.2</v>
      </c>
      <c r="O30" s="31">
        <f t="shared" si="1"/>
        <v>0.26666666666666666</v>
      </c>
      <c r="P30" s="41" t="str">
        <f t="shared" si="2"/>
        <v>участник</v>
      </c>
      <c r="Q30" s="37" t="s">
        <v>52</v>
      </c>
      <c r="R30" s="37" t="s">
        <v>50</v>
      </c>
    </row>
    <row r="31" spans="1:18" x14ac:dyDescent="0.25">
      <c r="A31" s="28">
        <v>13</v>
      </c>
      <c r="B31" s="51" t="s">
        <v>12</v>
      </c>
      <c r="C31" s="34" t="s">
        <v>135</v>
      </c>
      <c r="D31" s="34" t="s">
        <v>131</v>
      </c>
      <c r="E31" s="34" t="s">
        <v>145</v>
      </c>
      <c r="F31" s="35"/>
      <c r="G31" s="36"/>
      <c r="H31" s="36"/>
      <c r="I31" s="36"/>
      <c r="J31" s="37" t="s">
        <v>50</v>
      </c>
      <c r="K31" s="38">
        <v>5</v>
      </c>
      <c r="L31" s="39" t="s">
        <v>64</v>
      </c>
      <c r="M31" s="40">
        <v>3.5</v>
      </c>
      <c r="N31" s="31">
        <f t="shared" si="0"/>
        <v>0.17499999999999999</v>
      </c>
      <c r="O31" s="31">
        <f t="shared" si="1"/>
        <v>0.23333333333333334</v>
      </c>
      <c r="P31" s="41" t="str">
        <f t="shared" si="2"/>
        <v>участник</v>
      </c>
      <c r="Q31" s="37" t="s">
        <v>52</v>
      </c>
      <c r="R31" s="37" t="s">
        <v>50</v>
      </c>
    </row>
    <row r="32" spans="1:18" x14ac:dyDescent="0.25">
      <c r="A32" s="28">
        <v>16</v>
      </c>
      <c r="B32" s="51" t="s">
        <v>12</v>
      </c>
      <c r="C32" s="34" t="s">
        <v>135</v>
      </c>
      <c r="D32" s="34" t="s">
        <v>131</v>
      </c>
      <c r="E32" s="34" t="s">
        <v>135</v>
      </c>
      <c r="F32" s="35"/>
      <c r="G32" s="36"/>
      <c r="H32" s="36"/>
      <c r="I32" s="36"/>
      <c r="J32" s="37" t="s">
        <v>50</v>
      </c>
      <c r="K32" s="38">
        <v>5</v>
      </c>
      <c r="L32" s="39" t="s">
        <v>94</v>
      </c>
      <c r="M32" s="40">
        <v>3.5</v>
      </c>
      <c r="N32" s="31">
        <f t="shared" si="0"/>
        <v>0.17499999999999999</v>
      </c>
      <c r="O32" s="31">
        <f t="shared" si="1"/>
        <v>0.23333333333333334</v>
      </c>
      <c r="P32" s="41" t="str">
        <f t="shared" si="2"/>
        <v>участник</v>
      </c>
      <c r="Q32" s="37" t="s">
        <v>52</v>
      </c>
      <c r="R32" s="37" t="s">
        <v>50</v>
      </c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2" spans="1:18" x14ac:dyDescent="0.25">
      <c r="B52" s="33"/>
      <c r="E52" s="10" t="s">
        <v>23</v>
      </c>
      <c r="F52" s="10" t="s">
        <v>122</v>
      </c>
    </row>
    <row r="53" spans="1:18" x14ac:dyDescent="0.25">
      <c r="F53" s="10" t="s">
        <v>123</v>
      </c>
    </row>
    <row r="54" spans="1:18" x14ac:dyDescent="0.25">
      <c r="F54" s="10" t="s">
        <v>124</v>
      </c>
    </row>
    <row r="55" spans="1:18" x14ac:dyDescent="0.25">
      <c r="F55" s="10" t="s">
        <v>125</v>
      </c>
    </row>
  </sheetData>
  <protectedRanges>
    <protectedRange sqref="N11:N50" name="Диапазон1_3_1"/>
    <protectedRange sqref="O11:O50" name="Диапазон1_1_1_1"/>
    <protectedRange sqref="P11:P50" name="Диапазон1_2_1_1_1"/>
  </protectedRanges>
  <autoFilter ref="A10:R10">
    <sortState ref="A11:R5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opLeftCell="A4" zoomScaleNormal="100" workbookViewId="0">
      <selection activeCell="E23" sqref="E2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COUNTA(M11:M35)</f>
        <v>13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79</v>
      </c>
      <c r="E4" s="16" t="s">
        <v>21</v>
      </c>
      <c r="F4" s="17"/>
      <c r="Q4" s="18" t="s">
        <v>33</v>
      </c>
      <c r="R4" s="19">
        <f>COUNTIF(P11:P35,"победитель")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COUNTIF(P11:P35,"призер")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COUNTIF(P11:P35,"участник")</f>
        <v>11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Q8" s="22" t="s">
        <v>31</v>
      </c>
      <c r="R8" s="21">
        <f>(R4+R5)/R2</f>
        <v>0.15384615384615385</v>
      </c>
    </row>
    <row r="9" spans="1:21" x14ac:dyDescent="0.25">
      <c r="C9" s="60" t="s">
        <v>24</v>
      </c>
      <c r="D9" s="60"/>
      <c r="E9" s="14">
        <v>20</v>
      </c>
      <c r="G9" s="18" t="s">
        <v>49</v>
      </c>
      <c r="H9" s="56">
        <f>E9/2</f>
        <v>10</v>
      </c>
      <c r="J9" s="23" t="s">
        <v>13</v>
      </c>
      <c r="K9" s="24">
        <f>MAX(M11:M35)</f>
        <v>13.5</v>
      </c>
      <c r="L9" s="25" t="str">
        <f>IF(K9*100/E9&gt;=50,"победитель","участник")</f>
        <v>победитель</v>
      </c>
      <c r="P9" s="26">
        <f>R8-45%</f>
        <v>-0.29615384615384616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10</v>
      </c>
      <c r="B11" s="51" t="s">
        <v>12</v>
      </c>
      <c r="C11" s="34" t="s">
        <v>146</v>
      </c>
      <c r="D11" s="34" t="s">
        <v>141</v>
      </c>
      <c r="E11" s="34" t="s">
        <v>141</v>
      </c>
      <c r="F11" s="35"/>
      <c r="G11" s="36"/>
      <c r="H11" s="36"/>
      <c r="I11" s="36"/>
      <c r="J11" s="37" t="s">
        <v>50</v>
      </c>
      <c r="K11" s="38">
        <v>6</v>
      </c>
      <c r="L11" s="39" t="s">
        <v>106</v>
      </c>
      <c r="M11" s="40">
        <v>13.5</v>
      </c>
      <c r="N11" s="31">
        <f t="shared" ref="N11:N35" si="0">IF(M11="","",M11/$E$9)</f>
        <v>0.67500000000000004</v>
      </c>
      <c r="O11" s="31">
        <f t="shared" ref="O11:O35" si="1">IF(M11="","",M11/$K$9)</f>
        <v>1</v>
      </c>
      <c r="P11" s="41" t="str">
        <f t="shared" ref="P11:P35" si="2">IF(M11="","",IF($K$9=M11,$L$9,IF(M11&gt;=$H$9,"призер","участник")))</f>
        <v>победитель</v>
      </c>
      <c r="Q11" s="37" t="s">
        <v>99</v>
      </c>
      <c r="R11" s="37" t="s">
        <v>50</v>
      </c>
    </row>
    <row r="12" spans="1:21" s="32" customFormat="1" ht="12.95" customHeight="1" x14ac:dyDescent="0.2">
      <c r="A12" s="28">
        <v>11</v>
      </c>
      <c r="B12" s="51" t="s">
        <v>12</v>
      </c>
      <c r="C12" s="34" t="s">
        <v>147</v>
      </c>
      <c r="D12" s="34" t="s">
        <v>141</v>
      </c>
      <c r="E12" s="34" t="s">
        <v>129</v>
      </c>
      <c r="F12" s="35"/>
      <c r="G12" s="36"/>
      <c r="H12" s="36"/>
      <c r="I12" s="36"/>
      <c r="J12" s="37" t="s">
        <v>50</v>
      </c>
      <c r="K12" s="38">
        <v>6</v>
      </c>
      <c r="L12" s="39" t="s">
        <v>107</v>
      </c>
      <c r="M12" s="40">
        <v>12.5</v>
      </c>
      <c r="N12" s="31">
        <f t="shared" si="0"/>
        <v>0.625</v>
      </c>
      <c r="O12" s="31">
        <f t="shared" si="1"/>
        <v>0.92592592592592593</v>
      </c>
      <c r="P12" s="41" t="str">
        <f t="shared" si="2"/>
        <v>призер</v>
      </c>
      <c r="Q12" s="37" t="s">
        <v>99</v>
      </c>
      <c r="R12" s="37" t="s">
        <v>50</v>
      </c>
    </row>
    <row r="13" spans="1:21" x14ac:dyDescent="0.25">
      <c r="A13" s="28">
        <v>2</v>
      </c>
      <c r="B13" s="51" t="s">
        <v>12</v>
      </c>
      <c r="C13" s="34" t="s">
        <v>133</v>
      </c>
      <c r="D13" s="34" t="s">
        <v>137</v>
      </c>
      <c r="E13" s="34" t="s">
        <v>150</v>
      </c>
      <c r="F13" s="35"/>
      <c r="G13" s="36"/>
      <c r="H13" s="36"/>
      <c r="I13" s="36"/>
      <c r="J13" s="37" t="s">
        <v>50</v>
      </c>
      <c r="K13" s="38">
        <v>6</v>
      </c>
      <c r="L13" s="39" t="s">
        <v>67</v>
      </c>
      <c r="M13" s="40">
        <v>9</v>
      </c>
      <c r="N13" s="31">
        <f t="shared" si="0"/>
        <v>0.45</v>
      </c>
      <c r="O13" s="31">
        <f t="shared" si="1"/>
        <v>0.66666666666666663</v>
      </c>
      <c r="P13" s="41" t="str">
        <f t="shared" si="2"/>
        <v>участник</v>
      </c>
      <c r="Q13" s="37" t="s">
        <v>52</v>
      </c>
      <c r="R13" s="37" t="s">
        <v>50</v>
      </c>
    </row>
    <row r="14" spans="1:21" x14ac:dyDescent="0.25">
      <c r="A14" s="28">
        <v>1</v>
      </c>
      <c r="B14" s="51" t="s">
        <v>12</v>
      </c>
      <c r="C14" s="34" t="s">
        <v>141</v>
      </c>
      <c r="D14" s="34" t="s">
        <v>141</v>
      </c>
      <c r="E14" s="34" t="s">
        <v>131</v>
      </c>
      <c r="F14" s="35"/>
      <c r="G14" s="36"/>
      <c r="H14" s="36"/>
      <c r="I14" s="36"/>
      <c r="J14" s="37" t="s">
        <v>50</v>
      </c>
      <c r="K14" s="38">
        <v>6</v>
      </c>
      <c r="L14" s="39" t="s">
        <v>66</v>
      </c>
      <c r="M14" s="40">
        <v>8.5</v>
      </c>
      <c r="N14" s="31">
        <f t="shared" si="0"/>
        <v>0.42499999999999999</v>
      </c>
      <c r="O14" s="31">
        <f t="shared" si="1"/>
        <v>0.62962962962962965</v>
      </c>
      <c r="P14" s="41" t="str">
        <f t="shared" si="2"/>
        <v>участник</v>
      </c>
      <c r="Q14" s="37" t="s">
        <v>52</v>
      </c>
      <c r="R14" s="37" t="s">
        <v>50</v>
      </c>
    </row>
    <row r="15" spans="1:21" x14ac:dyDescent="0.25">
      <c r="A15" s="28">
        <v>8</v>
      </c>
      <c r="B15" s="51" t="s">
        <v>12</v>
      </c>
      <c r="C15" s="34" t="s">
        <v>130</v>
      </c>
      <c r="D15" s="34" t="s">
        <v>130</v>
      </c>
      <c r="E15" s="34" t="s">
        <v>133</v>
      </c>
      <c r="F15" s="35"/>
      <c r="G15" s="36"/>
      <c r="H15" s="36"/>
      <c r="I15" s="36"/>
      <c r="J15" s="37" t="s">
        <v>50</v>
      </c>
      <c r="K15" s="38">
        <v>6</v>
      </c>
      <c r="L15" s="39" t="s">
        <v>104</v>
      </c>
      <c r="M15" s="40">
        <v>8.5</v>
      </c>
      <c r="N15" s="31">
        <f t="shared" si="0"/>
        <v>0.42499999999999999</v>
      </c>
      <c r="O15" s="31">
        <f t="shared" si="1"/>
        <v>0.62962962962962965</v>
      </c>
      <c r="P15" s="41" t="str">
        <f t="shared" si="2"/>
        <v>участник</v>
      </c>
      <c r="Q15" s="37" t="s">
        <v>99</v>
      </c>
      <c r="R15" s="37" t="s">
        <v>50</v>
      </c>
    </row>
    <row r="16" spans="1:21" x14ac:dyDescent="0.25">
      <c r="A16" s="28">
        <v>9</v>
      </c>
      <c r="B16" s="51" t="s">
        <v>12</v>
      </c>
      <c r="C16" s="34" t="s">
        <v>140</v>
      </c>
      <c r="D16" s="34" t="s">
        <v>133</v>
      </c>
      <c r="E16" s="34" t="s">
        <v>133</v>
      </c>
      <c r="F16" s="35"/>
      <c r="G16" s="36"/>
      <c r="H16" s="36"/>
      <c r="I16" s="36"/>
      <c r="J16" s="37" t="s">
        <v>50</v>
      </c>
      <c r="K16" s="38">
        <v>6</v>
      </c>
      <c r="L16" s="39" t="s">
        <v>105</v>
      </c>
      <c r="M16" s="40">
        <v>8.5</v>
      </c>
      <c r="N16" s="31">
        <f t="shared" si="0"/>
        <v>0.42499999999999999</v>
      </c>
      <c r="O16" s="31">
        <f t="shared" si="1"/>
        <v>0.62962962962962965</v>
      </c>
      <c r="P16" s="41" t="str">
        <f t="shared" si="2"/>
        <v>участник</v>
      </c>
      <c r="Q16" s="37" t="s">
        <v>99</v>
      </c>
      <c r="R16" s="37" t="s">
        <v>50</v>
      </c>
    </row>
    <row r="17" spans="1:18" x14ac:dyDescent="0.25">
      <c r="A17" s="28">
        <v>12</v>
      </c>
      <c r="B17" s="51" t="s">
        <v>12</v>
      </c>
      <c r="C17" s="34" t="s">
        <v>147</v>
      </c>
      <c r="D17" s="34" t="s">
        <v>131</v>
      </c>
      <c r="E17" s="34" t="s">
        <v>141</v>
      </c>
      <c r="F17" s="35"/>
      <c r="G17" s="36"/>
      <c r="H17" s="36"/>
      <c r="I17" s="36"/>
      <c r="J17" s="37" t="s">
        <v>50</v>
      </c>
      <c r="K17" s="38">
        <v>6</v>
      </c>
      <c r="L17" s="39" t="s">
        <v>108</v>
      </c>
      <c r="M17" s="40">
        <v>8.5</v>
      </c>
      <c r="N17" s="31">
        <f t="shared" si="0"/>
        <v>0.42499999999999999</v>
      </c>
      <c r="O17" s="31">
        <f t="shared" si="1"/>
        <v>0.62962962962962965</v>
      </c>
      <c r="P17" s="41" t="str">
        <f t="shared" si="2"/>
        <v>участник</v>
      </c>
      <c r="Q17" s="37" t="s">
        <v>99</v>
      </c>
      <c r="R17" s="37" t="s">
        <v>50</v>
      </c>
    </row>
    <row r="18" spans="1:18" x14ac:dyDescent="0.25">
      <c r="A18" s="28">
        <v>5</v>
      </c>
      <c r="B18" s="51" t="s">
        <v>12</v>
      </c>
      <c r="C18" s="34" t="s">
        <v>148</v>
      </c>
      <c r="D18" s="34" t="s">
        <v>131</v>
      </c>
      <c r="E18" s="34" t="s">
        <v>141</v>
      </c>
      <c r="F18" s="35"/>
      <c r="G18" s="36"/>
      <c r="H18" s="36"/>
      <c r="I18" s="36"/>
      <c r="J18" s="37" t="s">
        <v>50</v>
      </c>
      <c r="K18" s="38">
        <v>6</v>
      </c>
      <c r="L18" s="39" t="s">
        <v>70</v>
      </c>
      <c r="M18" s="40">
        <v>7</v>
      </c>
      <c r="N18" s="31">
        <f t="shared" si="0"/>
        <v>0.35</v>
      </c>
      <c r="O18" s="31">
        <f t="shared" si="1"/>
        <v>0.51851851851851849</v>
      </c>
      <c r="P18" s="41" t="str">
        <f t="shared" si="2"/>
        <v>участник</v>
      </c>
      <c r="Q18" s="37" t="s">
        <v>52</v>
      </c>
      <c r="R18" s="37" t="s">
        <v>50</v>
      </c>
    </row>
    <row r="19" spans="1:18" x14ac:dyDescent="0.25">
      <c r="A19" s="28">
        <v>7</v>
      </c>
      <c r="B19" s="51" t="s">
        <v>12</v>
      </c>
      <c r="C19" s="34" t="s">
        <v>137</v>
      </c>
      <c r="D19" s="34" t="s">
        <v>137</v>
      </c>
      <c r="E19" s="34" t="s">
        <v>129</v>
      </c>
      <c r="F19" s="35"/>
      <c r="G19" s="36"/>
      <c r="H19" s="36"/>
      <c r="I19" s="36"/>
      <c r="J19" s="37" t="s">
        <v>50</v>
      </c>
      <c r="K19" s="38">
        <v>6</v>
      </c>
      <c r="L19" s="39" t="s">
        <v>103</v>
      </c>
      <c r="M19" s="40">
        <v>7</v>
      </c>
      <c r="N19" s="31">
        <f t="shared" si="0"/>
        <v>0.35</v>
      </c>
      <c r="O19" s="31">
        <f t="shared" si="1"/>
        <v>0.51851851851851849</v>
      </c>
      <c r="P19" s="41" t="str">
        <f t="shared" si="2"/>
        <v>участник</v>
      </c>
      <c r="Q19" s="37" t="s">
        <v>99</v>
      </c>
      <c r="R19" s="37" t="s">
        <v>50</v>
      </c>
    </row>
    <row r="20" spans="1:18" x14ac:dyDescent="0.25">
      <c r="A20" s="28">
        <v>13</v>
      </c>
      <c r="B20" s="51" t="s">
        <v>12</v>
      </c>
      <c r="C20" s="34" t="s">
        <v>149</v>
      </c>
      <c r="D20" s="34" t="s">
        <v>141</v>
      </c>
      <c r="E20" s="34" t="s">
        <v>131</v>
      </c>
      <c r="F20" s="35"/>
      <c r="G20" s="36"/>
      <c r="H20" s="36"/>
      <c r="I20" s="36"/>
      <c r="J20" s="37" t="s">
        <v>50</v>
      </c>
      <c r="K20" s="38">
        <v>6</v>
      </c>
      <c r="L20" s="39" t="s">
        <v>109</v>
      </c>
      <c r="M20" s="40">
        <v>7</v>
      </c>
      <c r="N20" s="31">
        <f t="shared" si="0"/>
        <v>0.35</v>
      </c>
      <c r="O20" s="31">
        <f t="shared" si="1"/>
        <v>0.51851851851851849</v>
      </c>
      <c r="P20" s="41" t="str">
        <f t="shared" si="2"/>
        <v>участник</v>
      </c>
      <c r="Q20" s="37" t="s">
        <v>99</v>
      </c>
      <c r="R20" s="37" t="s">
        <v>50</v>
      </c>
    </row>
    <row r="21" spans="1:18" x14ac:dyDescent="0.25">
      <c r="A21" s="28">
        <v>3</v>
      </c>
      <c r="B21" s="51" t="s">
        <v>12</v>
      </c>
      <c r="C21" s="34" t="s">
        <v>131</v>
      </c>
      <c r="D21" s="34" t="s">
        <v>142</v>
      </c>
      <c r="E21" s="34" t="s">
        <v>141</v>
      </c>
      <c r="F21" s="44"/>
      <c r="G21" s="36"/>
      <c r="H21" s="36"/>
      <c r="I21" s="36"/>
      <c r="J21" s="37" t="s">
        <v>50</v>
      </c>
      <c r="K21" s="46">
        <v>6</v>
      </c>
      <c r="L21" s="39" t="s">
        <v>68</v>
      </c>
      <c r="M21" s="40">
        <v>6.5</v>
      </c>
      <c r="N21" s="31">
        <f t="shared" si="0"/>
        <v>0.32500000000000001</v>
      </c>
      <c r="O21" s="31">
        <f t="shared" si="1"/>
        <v>0.48148148148148145</v>
      </c>
      <c r="P21" s="41" t="str">
        <f t="shared" si="2"/>
        <v>участник</v>
      </c>
      <c r="Q21" s="37" t="s">
        <v>52</v>
      </c>
      <c r="R21" s="37" t="s">
        <v>50</v>
      </c>
    </row>
    <row r="22" spans="1:18" x14ac:dyDescent="0.25">
      <c r="A22" s="28">
        <v>4</v>
      </c>
      <c r="B22" s="51" t="s">
        <v>12</v>
      </c>
      <c r="C22" s="34" t="s">
        <v>145</v>
      </c>
      <c r="D22" s="34" t="s">
        <v>137</v>
      </c>
      <c r="E22" s="34" t="s">
        <v>135</v>
      </c>
      <c r="F22" s="35"/>
      <c r="G22" s="36"/>
      <c r="H22" s="36"/>
      <c r="I22" s="36"/>
      <c r="J22" s="37" t="s">
        <v>50</v>
      </c>
      <c r="K22" s="38">
        <v>6</v>
      </c>
      <c r="L22" s="39" t="s">
        <v>69</v>
      </c>
      <c r="M22" s="40">
        <v>5</v>
      </c>
      <c r="N22" s="31">
        <f t="shared" si="0"/>
        <v>0.25</v>
      </c>
      <c r="O22" s="31">
        <f t="shared" si="1"/>
        <v>0.37037037037037035</v>
      </c>
      <c r="P22" s="41" t="str">
        <f t="shared" si="2"/>
        <v>участник</v>
      </c>
      <c r="Q22" s="37" t="s">
        <v>52</v>
      </c>
      <c r="R22" s="37" t="s">
        <v>50</v>
      </c>
    </row>
    <row r="23" spans="1:18" x14ac:dyDescent="0.25">
      <c r="A23" s="28">
        <v>6</v>
      </c>
      <c r="B23" s="51" t="s">
        <v>12</v>
      </c>
      <c r="C23" s="34" t="s">
        <v>150</v>
      </c>
      <c r="D23" s="34" t="s">
        <v>143</v>
      </c>
      <c r="E23" s="34" t="s">
        <v>141</v>
      </c>
      <c r="F23" s="35"/>
      <c r="G23" s="36"/>
      <c r="H23" s="36"/>
      <c r="I23" s="36"/>
      <c r="J23" s="37" t="s">
        <v>50</v>
      </c>
      <c r="K23" s="38">
        <v>6</v>
      </c>
      <c r="L23" s="39" t="s">
        <v>71</v>
      </c>
      <c r="M23" s="40">
        <v>5</v>
      </c>
      <c r="N23" s="31">
        <f t="shared" si="0"/>
        <v>0.25</v>
      </c>
      <c r="O23" s="31">
        <f t="shared" si="1"/>
        <v>0.37037037037037035</v>
      </c>
      <c r="P23" s="41" t="str">
        <f t="shared" si="2"/>
        <v>участник</v>
      </c>
      <c r="Q23" s="37" t="s">
        <v>52</v>
      </c>
      <c r="R23" s="37" t="s">
        <v>50</v>
      </c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7" spans="1:18" x14ac:dyDescent="0.25">
      <c r="B37" s="33"/>
      <c r="E37" s="10" t="s">
        <v>23</v>
      </c>
      <c r="F37" s="10" t="s">
        <v>122</v>
      </c>
    </row>
    <row r="38" spans="1:18" x14ac:dyDescent="0.25">
      <c r="F38" s="10" t="s">
        <v>123</v>
      </c>
    </row>
    <row r="39" spans="1:18" x14ac:dyDescent="0.25">
      <c r="F39" s="10" t="s">
        <v>124</v>
      </c>
    </row>
    <row r="40" spans="1:18" x14ac:dyDescent="0.25">
      <c r="F40" s="10" t="s">
        <v>125</v>
      </c>
    </row>
  </sheetData>
  <protectedRanges>
    <protectedRange sqref="N11:N35" name="Диапазон1_3_1"/>
    <protectedRange sqref="O11:O35" name="Диапазон1_1_1_1"/>
    <protectedRange sqref="P11:P35" name="Диапазон1_2_1_1_1"/>
  </protectedRanges>
  <autoFilter ref="A10:R10">
    <sortState ref="A11:R35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opLeftCell="A3" zoomScaleNormal="100" workbookViewId="0">
      <selection activeCell="E21" sqref="E21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COUNTA(M11:M32)</f>
        <v>11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79</v>
      </c>
      <c r="E4" s="16" t="s">
        <v>21</v>
      </c>
      <c r="F4" s="17"/>
      <c r="Q4" s="18" t="s">
        <v>33</v>
      </c>
      <c r="R4" s="19">
        <f>COUNTIF(P11:P32,"победитель")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COUNTIF(P11:P32,"призер")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COUNTIF(P11:P32,"участник")</f>
        <v>8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42295</v>
      </c>
      <c r="F8" s="17"/>
      <c r="Q8" s="22" t="s">
        <v>31</v>
      </c>
      <c r="R8" s="21">
        <f>(R4+R5)/R2</f>
        <v>0.27272727272727271</v>
      </c>
    </row>
    <row r="9" spans="1:21" x14ac:dyDescent="0.25">
      <c r="C9" s="60" t="s">
        <v>24</v>
      </c>
      <c r="D9" s="60"/>
      <c r="E9" s="14">
        <v>25</v>
      </c>
      <c r="G9" s="18" t="s">
        <v>49</v>
      </c>
      <c r="H9" s="56">
        <f>E9/2</f>
        <v>12.5</v>
      </c>
      <c r="J9" s="23" t="s">
        <v>13</v>
      </c>
      <c r="K9" s="24">
        <f>MAX(M11:M32)</f>
        <v>25</v>
      </c>
      <c r="L9" s="25" t="str">
        <f>IF(K9*100/E9&gt;=50,"победитель","участник")</f>
        <v>победитель</v>
      </c>
      <c r="P9" s="26">
        <f>R8-45%</f>
        <v>-0.1772727272727273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34" t="s">
        <v>134</v>
      </c>
      <c r="D11" s="34" t="s">
        <v>141</v>
      </c>
      <c r="E11" s="34" t="s">
        <v>141</v>
      </c>
      <c r="F11" s="35"/>
      <c r="G11" s="36"/>
      <c r="H11" s="36"/>
      <c r="I11" s="38"/>
      <c r="J11" s="37" t="s">
        <v>50</v>
      </c>
      <c r="K11" s="38">
        <v>7</v>
      </c>
      <c r="L11" s="39" t="s">
        <v>75</v>
      </c>
      <c r="M11" s="40">
        <v>25</v>
      </c>
      <c r="N11" s="31">
        <f t="shared" ref="N11:N32" si="0">IF(M11="","",M11/$E$9)</f>
        <v>1</v>
      </c>
      <c r="O11" s="31">
        <f t="shared" ref="O11:O32" si="1">IF(M11="","",M11/$K$9)</f>
        <v>1</v>
      </c>
      <c r="P11" s="41" t="str">
        <f t="shared" ref="P11:P32" si="2">IF(M11="","",IF($K$9=M11,$L$9,IF(M11&gt;=$H$9,"призер","участник")))</f>
        <v>победитель</v>
      </c>
      <c r="Q11" s="37" t="s">
        <v>52</v>
      </c>
      <c r="R11" s="37" t="s">
        <v>50</v>
      </c>
    </row>
    <row r="12" spans="1:21" s="32" customFormat="1" ht="12.95" customHeight="1" x14ac:dyDescent="0.2">
      <c r="A12" s="28">
        <v>3</v>
      </c>
      <c r="B12" s="51" t="s">
        <v>12</v>
      </c>
      <c r="C12" s="34" t="s">
        <v>131</v>
      </c>
      <c r="D12" s="34" t="s">
        <v>141</v>
      </c>
      <c r="E12" s="34" t="s">
        <v>129</v>
      </c>
      <c r="F12" s="44"/>
      <c r="G12" s="36"/>
      <c r="H12" s="36"/>
      <c r="I12" s="46"/>
      <c r="J12" s="37" t="s">
        <v>50</v>
      </c>
      <c r="K12" s="46">
        <v>7</v>
      </c>
      <c r="L12" s="39" t="s">
        <v>74</v>
      </c>
      <c r="M12" s="40">
        <v>15</v>
      </c>
      <c r="N12" s="31">
        <f t="shared" si="0"/>
        <v>0.6</v>
      </c>
      <c r="O12" s="31">
        <f t="shared" si="1"/>
        <v>0.6</v>
      </c>
      <c r="P12" s="41" t="str">
        <f t="shared" si="2"/>
        <v>призер</v>
      </c>
      <c r="Q12" s="37" t="s">
        <v>52</v>
      </c>
      <c r="R12" s="37" t="s">
        <v>50</v>
      </c>
    </row>
    <row r="13" spans="1:21" x14ac:dyDescent="0.25">
      <c r="A13" s="28">
        <v>6</v>
      </c>
      <c r="B13" s="51" t="s">
        <v>12</v>
      </c>
      <c r="C13" s="34" t="s">
        <v>151</v>
      </c>
      <c r="D13" s="34" t="s">
        <v>142</v>
      </c>
      <c r="E13" s="34" t="s">
        <v>133</v>
      </c>
      <c r="F13" s="35"/>
      <c r="G13" s="36"/>
      <c r="H13" s="36"/>
      <c r="I13" s="38"/>
      <c r="J13" s="37" t="s">
        <v>50</v>
      </c>
      <c r="K13" s="38">
        <v>7</v>
      </c>
      <c r="L13" s="39" t="s">
        <v>77</v>
      </c>
      <c r="M13" s="40">
        <v>14</v>
      </c>
      <c r="N13" s="31">
        <f t="shared" si="0"/>
        <v>0.56000000000000005</v>
      </c>
      <c r="O13" s="31">
        <f t="shared" si="1"/>
        <v>0.56000000000000005</v>
      </c>
      <c r="P13" s="41" t="str">
        <f t="shared" si="2"/>
        <v>призер</v>
      </c>
      <c r="Q13" s="37" t="s">
        <v>52</v>
      </c>
      <c r="R13" s="37" t="s">
        <v>50</v>
      </c>
    </row>
    <row r="14" spans="1:21" x14ac:dyDescent="0.25">
      <c r="A14" s="28">
        <v>9</v>
      </c>
      <c r="B14" s="51" t="s">
        <v>12</v>
      </c>
      <c r="C14" s="34" t="s">
        <v>144</v>
      </c>
      <c r="D14" s="34" t="s">
        <v>142</v>
      </c>
      <c r="E14" s="34" t="s">
        <v>141</v>
      </c>
      <c r="F14" s="35"/>
      <c r="G14" s="36"/>
      <c r="H14" s="36"/>
      <c r="I14" s="38"/>
      <c r="J14" s="37" t="s">
        <v>50</v>
      </c>
      <c r="K14" s="38">
        <v>7</v>
      </c>
      <c r="L14" s="39" t="s">
        <v>110</v>
      </c>
      <c r="M14" s="40">
        <v>11.5</v>
      </c>
      <c r="N14" s="31">
        <f t="shared" si="0"/>
        <v>0.46</v>
      </c>
      <c r="O14" s="31">
        <f t="shared" si="1"/>
        <v>0.46</v>
      </c>
      <c r="P14" s="41" t="str">
        <f t="shared" si="2"/>
        <v>участник</v>
      </c>
      <c r="Q14" s="37" t="s">
        <v>99</v>
      </c>
      <c r="R14" s="37" t="s">
        <v>50</v>
      </c>
    </row>
    <row r="15" spans="1:21" x14ac:dyDescent="0.25">
      <c r="A15" s="28">
        <v>10</v>
      </c>
      <c r="B15" s="51" t="s">
        <v>12</v>
      </c>
      <c r="C15" s="34" t="s">
        <v>141</v>
      </c>
      <c r="D15" s="34" t="s">
        <v>141</v>
      </c>
      <c r="E15" s="34" t="s">
        <v>142</v>
      </c>
      <c r="F15" s="35"/>
      <c r="G15" s="36"/>
      <c r="H15" s="36"/>
      <c r="I15" s="37"/>
      <c r="J15" s="37" t="s">
        <v>50</v>
      </c>
      <c r="K15" s="38">
        <v>7</v>
      </c>
      <c r="L15" s="39" t="s">
        <v>111</v>
      </c>
      <c r="M15" s="40">
        <v>8</v>
      </c>
      <c r="N15" s="31">
        <f t="shared" si="0"/>
        <v>0.32</v>
      </c>
      <c r="O15" s="31">
        <f t="shared" si="1"/>
        <v>0.32</v>
      </c>
      <c r="P15" s="41" t="str">
        <f t="shared" si="2"/>
        <v>участник</v>
      </c>
      <c r="Q15" s="37" t="s">
        <v>99</v>
      </c>
      <c r="R15" s="43" t="s">
        <v>50</v>
      </c>
    </row>
    <row r="16" spans="1:21" x14ac:dyDescent="0.25">
      <c r="A16" s="28">
        <v>7</v>
      </c>
      <c r="B16" s="51" t="s">
        <v>12</v>
      </c>
      <c r="C16" s="34" t="s">
        <v>131</v>
      </c>
      <c r="D16" s="34" t="s">
        <v>137</v>
      </c>
      <c r="E16" s="34" t="s">
        <v>141</v>
      </c>
      <c r="F16" s="35"/>
      <c r="G16" s="36"/>
      <c r="H16" s="36"/>
      <c r="I16" s="38"/>
      <c r="J16" s="37" t="s">
        <v>50</v>
      </c>
      <c r="K16" s="38">
        <v>7</v>
      </c>
      <c r="L16" s="39" t="s">
        <v>97</v>
      </c>
      <c r="M16" s="40">
        <v>7.5</v>
      </c>
      <c r="N16" s="31">
        <f t="shared" si="0"/>
        <v>0.3</v>
      </c>
      <c r="O16" s="31">
        <f t="shared" si="1"/>
        <v>0.3</v>
      </c>
      <c r="P16" s="41" t="str">
        <f t="shared" si="2"/>
        <v>участник</v>
      </c>
      <c r="Q16" s="37" t="s">
        <v>52</v>
      </c>
      <c r="R16" s="37" t="s">
        <v>50</v>
      </c>
    </row>
    <row r="17" spans="1:18" x14ac:dyDescent="0.25">
      <c r="A17" s="28">
        <v>2</v>
      </c>
      <c r="B17" s="51" t="s">
        <v>12</v>
      </c>
      <c r="C17" s="34" t="s">
        <v>138</v>
      </c>
      <c r="D17" s="34" t="s">
        <v>149</v>
      </c>
      <c r="E17" s="34" t="s">
        <v>129</v>
      </c>
      <c r="F17" s="35"/>
      <c r="G17" s="36"/>
      <c r="H17" s="36"/>
      <c r="I17" s="38"/>
      <c r="J17" s="37" t="s">
        <v>50</v>
      </c>
      <c r="K17" s="38">
        <v>7</v>
      </c>
      <c r="L17" s="39" t="s">
        <v>73</v>
      </c>
      <c r="M17" s="40">
        <v>6.5</v>
      </c>
      <c r="N17" s="31">
        <f t="shared" si="0"/>
        <v>0.26</v>
      </c>
      <c r="O17" s="31">
        <f t="shared" si="1"/>
        <v>0.26</v>
      </c>
      <c r="P17" s="41" t="str">
        <f t="shared" si="2"/>
        <v>участник</v>
      </c>
      <c r="Q17" s="37" t="s">
        <v>52</v>
      </c>
      <c r="R17" s="37" t="s">
        <v>50</v>
      </c>
    </row>
    <row r="18" spans="1:18" x14ac:dyDescent="0.25">
      <c r="A18" s="28">
        <v>8</v>
      </c>
      <c r="B18" s="51" t="s">
        <v>12</v>
      </c>
      <c r="C18" s="34" t="s">
        <v>137</v>
      </c>
      <c r="D18" s="34" t="s">
        <v>131</v>
      </c>
      <c r="E18" s="34" t="s">
        <v>141</v>
      </c>
      <c r="F18" s="35"/>
      <c r="G18" s="36"/>
      <c r="H18" s="36"/>
      <c r="I18" s="36"/>
      <c r="J18" s="37" t="s">
        <v>50</v>
      </c>
      <c r="K18" s="38">
        <v>7</v>
      </c>
      <c r="L18" s="39" t="s">
        <v>78</v>
      </c>
      <c r="M18" s="40">
        <v>6</v>
      </c>
      <c r="N18" s="31">
        <f t="shared" si="0"/>
        <v>0.24</v>
      </c>
      <c r="O18" s="31">
        <f t="shared" si="1"/>
        <v>0.24</v>
      </c>
      <c r="P18" s="41" t="str">
        <f t="shared" si="2"/>
        <v>участник</v>
      </c>
      <c r="Q18" s="37" t="s">
        <v>52</v>
      </c>
      <c r="R18" s="37" t="s">
        <v>50</v>
      </c>
    </row>
    <row r="19" spans="1:18" x14ac:dyDescent="0.25">
      <c r="A19" s="28">
        <v>11</v>
      </c>
      <c r="B19" s="51" t="s">
        <v>12</v>
      </c>
      <c r="C19" s="34" t="s">
        <v>136</v>
      </c>
      <c r="D19" s="34" t="s">
        <v>138</v>
      </c>
      <c r="E19" s="34" t="s">
        <v>129</v>
      </c>
      <c r="F19" s="35"/>
      <c r="G19" s="36"/>
      <c r="H19" s="36"/>
      <c r="I19" s="37"/>
      <c r="J19" s="37" t="s">
        <v>50</v>
      </c>
      <c r="K19" s="38">
        <v>7</v>
      </c>
      <c r="L19" s="39" t="s">
        <v>112</v>
      </c>
      <c r="M19" s="40">
        <v>6</v>
      </c>
      <c r="N19" s="31">
        <f t="shared" si="0"/>
        <v>0.24</v>
      </c>
      <c r="O19" s="31">
        <f t="shared" si="1"/>
        <v>0.24</v>
      </c>
      <c r="P19" s="41" t="str">
        <f t="shared" si="2"/>
        <v>участник</v>
      </c>
      <c r="Q19" s="37" t="s">
        <v>99</v>
      </c>
      <c r="R19" s="43" t="s">
        <v>50</v>
      </c>
    </row>
    <row r="20" spans="1:18" x14ac:dyDescent="0.25">
      <c r="A20" s="28">
        <v>1</v>
      </c>
      <c r="B20" s="51" t="s">
        <v>12</v>
      </c>
      <c r="C20" s="34" t="s">
        <v>145</v>
      </c>
      <c r="D20" s="34" t="s">
        <v>142</v>
      </c>
      <c r="E20" s="34" t="s">
        <v>129</v>
      </c>
      <c r="F20" s="35"/>
      <c r="G20" s="36"/>
      <c r="H20" s="36"/>
      <c r="I20" s="38"/>
      <c r="J20" s="37" t="s">
        <v>50</v>
      </c>
      <c r="K20" s="38">
        <v>7</v>
      </c>
      <c r="L20" s="39" t="s">
        <v>72</v>
      </c>
      <c r="M20" s="40">
        <v>5.5</v>
      </c>
      <c r="N20" s="31">
        <f t="shared" si="0"/>
        <v>0.22</v>
      </c>
      <c r="O20" s="31">
        <f t="shared" si="1"/>
        <v>0.22</v>
      </c>
      <c r="P20" s="41" t="str">
        <f t="shared" si="2"/>
        <v>участник</v>
      </c>
      <c r="Q20" s="37" t="s">
        <v>52</v>
      </c>
      <c r="R20" s="37" t="s">
        <v>50</v>
      </c>
    </row>
    <row r="21" spans="1:18" x14ac:dyDescent="0.25">
      <c r="A21" s="28">
        <v>5</v>
      </c>
      <c r="B21" s="51" t="s">
        <v>12</v>
      </c>
      <c r="C21" s="34" t="s">
        <v>151</v>
      </c>
      <c r="D21" s="34" t="s">
        <v>152</v>
      </c>
      <c r="E21" s="34" t="s">
        <v>129</v>
      </c>
      <c r="F21" s="35"/>
      <c r="G21" s="36"/>
      <c r="H21" s="36"/>
      <c r="I21" s="38"/>
      <c r="J21" s="37" t="s">
        <v>50</v>
      </c>
      <c r="K21" s="38">
        <v>7</v>
      </c>
      <c r="L21" s="39" t="s">
        <v>76</v>
      </c>
      <c r="M21" s="40">
        <v>5.5</v>
      </c>
      <c r="N21" s="31">
        <f t="shared" si="0"/>
        <v>0.22</v>
      </c>
      <c r="O21" s="31">
        <f t="shared" si="1"/>
        <v>0.22</v>
      </c>
      <c r="P21" s="41" t="str">
        <f t="shared" si="2"/>
        <v>участник</v>
      </c>
      <c r="Q21" s="37" t="s">
        <v>52</v>
      </c>
      <c r="R21" s="37" t="s">
        <v>50</v>
      </c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4" spans="2:6" x14ac:dyDescent="0.25">
      <c r="B34" s="33"/>
      <c r="E34" s="10" t="s">
        <v>23</v>
      </c>
      <c r="F34" s="10" t="s">
        <v>122</v>
      </c>
    </row>
    <row r="35" spans="2:6" x14ac:dyDescent="0.25">
      <c r="F35" s="10" t="s">
        <v>123</v>
      </c>
    </row>
    <row r="36" spans="2:6" x14ac:dyDescent="0.25">
      <c r="F36" s="10" t="s">
        <v>124</v>
      </c>
    </row>
    <row r="37" spans="2:6" x14ac:dyDescent="0.25">
      <c r="F37" s="10" t="s">
        <v>125</v>
      </c>
    </row>
  </sheetData>
  <protectedRanges>
    <protectedRange sqref="N11:N32" name="Диапазон1_3_1"/>
    <protectedRange sqref="O11:O32" name="Диапазон1_1_1_1"/>
    <protectedRange sqref="P11:P32" name="Диапазон1_2_1_1_1"/>
  </protectedRanges>
  <autoFilter ref="A10:R10">
    <sortState ref="A11:R32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zoomScaleNormal="100" workbookViewId="0">
      <selection activeCell="E18" sqref="E18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45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COUNTA(M11:M25)</f>
        <v>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79</v>
      </c>
      <c r="E4" s="16" t="s">
        <v>21</v>
      </c>
      <c r="F4" s="17"/>
      <c r="Q4" s="18" t="s">
        <v>33</v>
      </c>
      <c r="R4" s="19">
        <f>COUNTIF(P11:P25,"победитель")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COUNTIF(P11:P25,"призер")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COUNTIF(P11:P25,"участник")</f>
        <v>5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Q8" s="22" t="s">
        <v>31</v>
      </c>
      <c r="R8" s="21">
        <f>(R4+R5)/R2</f>
        <v>0.25</v>
      </c>
    </row>
    <row r="9" spans="1:21" x14ac:dyDescent="0.25">
      <c r="C9" s="60" t="s">
        <v>24</v>
      </c>
      <c r="D9" s="60"/>
      <c r="E9" s="14">
        <v>25</v>
      </c>
      <c r="G9" s="18" t="s">
        <v>49</v>
      </c>
      <c r="H9" s="56">
        <f>E9/2</f>
        <v>12.5</v>
      </c>
      <c r="J9" s="23" t="s">
        <v>13</v>
      </c>
      <c r="K9" s="24">
        <f>MAX(M11:M25)</f>
        <v>13.5</v>
      </c>
      <c r="L9" s="25" t="str">
        <f>IF(K9*100/E9&gt;=50,"победитель","участник")</f>
        <v>победитель</v>
      </c>
      <c r="P9" s="26">
        <f>R8-45%</f>
        <v>-0.2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34" t="s">
        <v>138</v>
      </c>
      <c r="D11" s="34" t="s">
        <v>141</v>
      </c>
      <c r="E11" s="34" t="s">
        <v>136</v>
      </c>
      <c r="F11" s="35"/>
      <c r="G11" s="36"/>
      <c r="H11" s="36"/>
      <c r="I11" s="36"/>
      <c r="J11" s="37" t="s">
        <v>50</v>
      </c>
      <c r="K11" s="38">
        <v>8</v>
      </c>
      <c r="L11" s="39" t="s">
        <v>83</v>
      </c>
      <c r="M11" s="40">
        <v>13.5</v>
      </c>
      <c r="N11" s="31">
        <f t="shared" ref="N11:N25" si="0">IF(M11="","",M11/$E$9)</f>
        <v>0.54</v>
      </c>
      <c r="O11" s="31">
        <f t="shared" ref="O11:O25" si="1">IF(M11="","",M11/$K$9)</f>
        <v>1</v>
      </c>
      <c r="P11" s="41" t="str">
        <f t="shared" ref="P11:P25" si="2">IF(M11="","",IF($K$9=M11,$L$9,IF(M11&gt;=$H$9,"призер","участник")))</f>
        <v>победитель</v>
      </c>
      <c r="Q11" s="37" t="s">
        <v>52</v>
      </c>
      <c r="R11" s="37" t="s">
        <v>50</v>
      </c>
    </row>
    <row r="12" spans="1:21" s="32" customFormat="1" ht="12.95" customHeight="1" x14ac:dyDescent="0.2">
      <c r="A12" s="28">
        <v>3</v>
      </c>
      <c r="B12" s="51" t="s">
        <v>12</v>
      </c>
      <c r="C12" s="34" t="s">
        <v>153</v>
      </c>
      <c r="D12" s="34" t="s">
        <v>129</v>
      </c>
      <c r="E12" s="34" t="s">
        <v>129</v>
      </c>
      <c r="F12" s="44"/>
      <c r="G12" s="36"/>
      <c r="H12" s="36"/>
      <c r="I12" s="36"/>
      <c r="J12" s="37" t="s">
        <v>50</v>
      </c>
      <c r="K12" s="46">
        <v>8</v>
      </c>
      <c r="L12" s="39" t="s">
        <v>82</v>
      </c>
      <c r="M12" s="40">
        <v>11.5</v>
      </c>
      <c r="N12" s="31">
        <f t="shared" si="0"/>
        <v>0.46</v>
      </c>
      <c r="O12" s="31">
        <f t="shared" si="1"/>
        <v>0.85185185185185186</v>
      </c>
      <c r="P12" s="41" t="s">
        <v>127</v>
      </c>
      <c r="Q12" s="37" t="s">
        <v>52</v>
      </c>
      <c r="R12" s="37" t="s">
        <v>50</v>
      </c>
    </row>
    <row r="13" spans="1:21" x14ac:dyDescent="0.25">
      <c r="A13" s="28">
        <v>5</v>
      </c>
      <c r="B13" s="51" t="s">
        <v>12</v>
      </c>
      <c r="C13" s="34" t="s">
        <v>138</v>
      </c>
      <c r="D13" s="34" t="s">
        <v>138</v>
      </c>
      <c r="E13" s="34" t="s">
        <v>141</v>
      </c>
      <c r="F13" s="35"/>
      <c r="G13" s="36"/>
      <c r="H13" s="36"/>
      <c r="I13" s="36"/>
      <c r="J13" s="37" t="s">
        <v>50</v>
      </c>
      <c r="K13" s="38">
        <v>8</v>
      </c>
      <c r="L13" s="39" t="s">
        <v>84</v>
      </c>
      <c r="M13" s="40">
        <v>11</v>
      </c>
      <c r="N13" s="31">
        <f t="shared" si="0"/>
        <v>0.44</v>
      </c>
      <c r="O13" s="31">
        <f t="shared" si="1"/>
        <v>0.81481481481481477</v>
      </c>
      <c r="P13" s="41" t="s">
        <v>128</v>
      </c>
      <c r="Q13" s="37" t="s">
        <v>52</v>
      </c>
      <c r="R13" s="37" t="s">
        <v>50</v>
      </c>
    </row>
    <row r="14" spans="1:21" x14ac:dyDescent="0.25">
      <c r="A14" s="28">
        <v>6</v>
      </c>
      <c r="B14" s="51" t="s">
        <v>12</v>
      </c>
      <c r="C14" s="34" t="s">
        <v>154</v>
      </c>
      <c r="D14" s="34" t="s">
        <v>133</v>
      </c>
      <c r="E14" s="34" t="s">
        <v>143</v>
      </c>
      <c r="F14" s="35"/>
      <c r="G14" s="36"/>
      <c r="H14" s="36"/>
      <c r="I14" s="36"/>
      <c r="J14" s="37" t="s">
        <v>50</v>
      </c>
      <c r="K14" s="38">
        <v>8</v>
      </c>
      <c r="L14" s="39" t="s">
        <v>85</v>
      </c>
      <c r="M14" s="40">
        <v>10.5</v>
      </c>
      <c r="N14" s="31">
        <f t="shared" si="0"/>
        <v>0.42</v>
      </c>
      <c r="O14" s="31">
        <f t="shared" si="1"/>
        <v>0.77777777777777779</v>
      </c>
      <c r="P14" s="41" t="str">
        <f t="shared" si="2"/>
        <v>участник</v>
      </c>
      <c r="Q14" s="37" t="s">
        <v>52</v>
      </c>
      <c r="R14" s="37" t="s">
        <v>50</v>
      </c>
    </row>
    <row r="15" spans="1:21" x14ac:dyDescent="0.25">
      <c r="A15" s="28">
        <v>1</v>
      </c>
      <c r="B15" s="51" t="s">
        <v>12</v>
      </c>
      <c r="C15" s="34" t="s">
        <v>137</v>
      </c>
      <c r="D15" s="34" t="s">
        <v>144</v>
      </c>
      <c r="E15" s="34" t="s">
        <v>141</v>
      </c>
      <c r="F15" s="35"/>
      <c r="G15" s="36"/>
      <c r="H15" s="36"/>
      <c r="I15" s="36"/>
      <c r="J15" s="37" t="s">
        <v>50</v>
      </c>
      <c r="K15" s="38">
        <v>8</v>
      </c>
      <c r="L15" s="39" t="s">
        <v>80</v>
      </c>
      <c r="M15" s="40">
        <v>8.5</v>
      </c>
      <c r="N15" s="31">
        <f t="shared" si="0"/>
        <v>0.34</v>
      </c>
      <c r="O15" s="31">
        <f t="shared" si="1"/>
        <v>0.62962962962962965</v>
      </c>
      <c r="P15" s="41" t="str">
        <f t="shared" si="2"/>
        <v>участник</v>
      </c>
      <c r="Q15" s="37" t="s">
        <v>52</v>
      </c>
      <c r="R15" s="37" t="s">
        <v>50</v>
      </c>
    </row>
    <row r="16" spans="1:21" x14ac:dyDescent="0.25">
      <c r="A16" s="28">
        <v>7</v>
      </c>
      <c r="B16" s="51" t="s">
        <v>12</v>
      </c>
      <c r="C16" s="34" t="s">
        <v>147</v>
      </c>
      <c r="D16" s="34" t="s">
        <v>141</v>
      </c>
      <c r="E16" s="34" t="s">
        <v>141</v>
      </c>
      <c r="F16" s="35"/>
      <c r="G16" s="36"/>
      <c r="H16" s="36"/>
      <c r="I16" s="36"/>
      <c r="J16" s="37" t="s">
        <v>50</v>
      </c>
      <c r="K16" s="38">
        <v>8</v>
      </c>
      <c r="L16" s="39" t="s">
        <v>113</v>
      </c>
      <c r="M16" s="40">
        <v>8.5</v>
      </c>
      <c r="N16" s="31">
        <f t="shared" si="0"/>
        <v>0.34</v>
      </c>
      <c r="O16" s="31">
        <f t="shared" si="1"/>
        <v>0.62962962962962965</v>
      </c>
      <c r="P16" s="41" t="str">
        <f t="shared" si="2"/>
        <v>участник</v>
      </c>
      <c r="Q16" s="37" t="s">
        <v>99</v>
      </c>
      <c r="R16" s="37" t="s">
        <v>50</v>
      </c>
    </row>
    <row r="17" spans="1:18" x14ac:dyDescent="0.25">
      <c r="A17" s="28">
        <v>8</v>
      </c>
      <c r="B17" s="51" t="s">
        <v>12</v>
      </c>
      <c r="C17" s="34" t="s">
        <v>151</v>
      </c>
      <c r="D17" s="34" t="s">
        <v>141</v>
      </c>
      <c r="E17" s="34" t="s">
        <v>148</v>
      </c>
      <c r="F17" s="35"/>
      <c r="G17" s="36"/>
      <c r="H17" s="36"/>
      <c r="I17" s="36"/>
      <c r="J17" s="37" t="s">
        <v>50</v>
      </c>
      <c r="K17" s="38">
        <v>8</v>
      </c>
      <c r="L17" s="39" t="s">
        <v>114</v>
      </c>
      <c r="M17" s="40">
        <v>8</v>
      </c>
      <c r="N17" s="31">
        <f t="shared" si="0"/>
        <v>0.32</v>
      </c>
      <c r="O17" s="31">
        <f t="shared" si="1"/>
        <v>0.59259259259259256</v>
      </c>
      <c r="P17" s="41" t="str">
        <f t="shared" si="2"/>
        <v>участник</v>
      </c>
      <c r="Q17" s="37" t="s">
        <v>99</v>
      </c>
      <c r="R17" s="37" t="s">
        <v>50</v>
      </c>
    </row>
    <row r="18" spans="1:18" x14ac:dyDescent="0.25">
      <c r="A18" s="28">
        <v>2</v>
      </c>
      <c r="B18" s="51" t="s">
        <v>12</v>
      </c>
      <c r="C18" s="34" t="s">
        <v>146</v>
      </c>
      <c r="D18" s="34" t="s">
        <v>138</v>
      </c>
      <c r="E18" s="34" t="s">
        <v>129</v>
      </c>
      <c r="F18" s="35"/>
      <c r="G18" s="36"/>
      <c r="H18" s="36"/>
      <c r="I18" s="36"/>
      <c r="J18" s="37" t="s">
        <v>50</v>
      </c>
      <c r="K18" s="38">
        <v>8</v>
      </c>
      <c r="L18" s="39" t="s">
        <v>81</v>
      </c>
      <c r="M18" s="40">
        <v>5.5</v>
      </c>
      <c r="N18" s="31">
        <f t="shared" si="0"/>
        <v>0.22</v>
      </c>
      <c r="O18" s="31">
        <f t="shared" si="1"/>
        <v>0.40740740740740738</v>
      </c>
      <c r="P18" s="41" t="str">
        <f t="shared" si="2"/>
        <v>участник</v>
      </c>
      <c r="Q18" s="37" t="s">
        <v>52</v>
      </c>
      <c r="R18" s="37" t="s">
        <v>50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7" spans="1:18" x14ac:dyDescent="0.25">
      <c r="B27" s="33"/>
      <c r="E27" s="10" t="s">
        <v>23</v>
      </c>
      <c r="F27" s="10" t="s">
        <v>122</v>
      </c>
    </row>
    <row r="28" spans="1:18" x14ac:dyDescent="0.25">
      <c r="F28" s="10" t="s">
        <v>123</v>
      </c>
    </row>
    <row r="29" spans="1:18" x14ac:dyDescent="0.25">
      <c r="F29" s="10" t="s">
        <v>124</v>
      </c>
    </row>
    <row r="30" spans="1:18" x14ac:dyDescent="0.25">
      <c r="F30" s="10" t="s">
        <v>125</v>
      </c>
    </row>
  </sheetData>
  <protectedRanges>
    <protectedRange sqref="N11:N25" name="Диапазон1_3_1"/>
    <protectedRange sqref="O11:O25" name="Диапазон1_1_1_1"/>
    <protectedRange sqref="P11:P25" name="Диапазон1_2_1_1_1"/>
  </protectedRanges>
  <autoFilter ref="A10:R10">
    <sortState ref="A11:R25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4" zoomScaleNormal="100" workbookViewId="0">
      <selection activeCell="E23" sqref="E2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46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COUNTA(M11:M36)</f>
        <v>13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79</v>
      </c>
      <c r="E4" s="16" t="s">
        <v>21</v>
      </c>
      <c r="F4" s="17"/>
      <c r="Q4" s="18" t="s">
        <v>33</v>
      </c>
      <c r="R4" s="19">
        <f>COUNTIF(P11:P36,"победитель")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COUNTIF(P11:P36,"призер")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COUNTIF(P11:P36,"участник")</f>
        <v>10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Q8" s="22" t="s">
        <v>31</v>
      </c>
      <c r="R8" s="21">
        <f>(R4+R5)/R2</f>
        <v>0.23076923076923078</v>
      </c>
    </row>
    <row r="9" spans="1:21" x14ac:dyDescent="0.25">
      <c r="C9" s="60" t="s">
        <v>24</v>
      </c>
      <c r="D9" s="60"/>
      <c r="E9" s="14">
        <v>30</v>
      </c>
      <c r="G9" s="18" t="s">
        <v>49</v>
      </c>
      <c r="H9" s="56">
        <f>E9/2</f>
        <v>15</v>
      </c>
      <c r="J9" s="23" t="s">
        <v>13</v>
      </c>
      <c r="K9" s="24">
        <f>MAX(M11:M36)</f>
        <v>14</v>
      </c>
      <c r="L9" s="25" t="str">
        <f>IF(K9*100/E9&gt;=50,"победитель","участник")</f>
        <v>участник</v>
      </c>
      <c r="P9" s="26">
        <f>R8-45%</f>
        <v>-0.21923076923076923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145</v>
      </c>
      <c r="D11" s="34" t="s">
        <v>141</v>
      </c>
      <c r="E11" s="34" t="s">
        <v>142</v>
      </c>
      <c r="F11" s="44"/>
      <c r="G11" s="36"/>
      <c r="H11" s="36"/>
      <c r="I11" s="36"/>
      <c r="J11" s="37" t="s">
        <v>50</v>
      </c>
      <c r="K11" s="46">
        <v>9</v>
      </c>
      <c r="L11" s="39" t="s">
        <v>88</v>
      </c>
      <c r="M11" s="40">
        <v>14</v>
      </c>
      <c r="N11" s="31">
        <f t="shared" ref="N11:N36" si="0">IF(M11="","",M11/$E$9)</f>
        <v>0.46666666666666667</v>
      </c>
      <c r="O11" s="31">
        <f t="shared" ref="O11:O36" si="1">IF(M11="","",M11/$K$9)</f>
        <v>1</v>
      </c>
      <c r="P11" s="41" t="s">
        <v>126</v>
      </c>
      <c r="Q11" s="37" t="s">
        <v>52</v>
      </c>
      <c r="R11" s="37" t="s">
        <v>50</v>
      </c>
    </row>
    <row r="12" spans="1:21" s="32" customFormat="1" ht="12.95" customHeight="1" x14ac:dyDescent="0.2">
      <c r="A12" s="28">
        <v>4</v>
      </c>
      <c r="B12" s="51" t="s">
        <v>12</v>
      </c>
      <c r="C12" s="34" t="s">
        <v>145</v>
      </c>
      <c r="D12" s="34" t="s">
        <v>138</v>
      </c>
      <c r="E12" s="34" t="s">
        <v>142</v>
      </c>
      <c r="F12" s="35"/>
      <c r="G12" s="36"/>
      <c r="H12" s="36"/>
      <c r="I12" s="36"/>
      <c r="J12" s="37" t="s">
        <v>50</v>
      </c>
      <c r="K12" s="38">
        <v>9</v>
      </c>
      <c r="L12" s="39" t="s">
        <v>89</v>
      </c>
      <c r="M12" s="40">
        <v>13.5</v>
      </c>
      <c r="N12" s="31">
        <f t="shared" si="0"/>
        <v>0.45</v>
      </c>
      <c r="O12" s="31">
        <f t="shared" si="1"/>
        <v>0.9642857142857143</v>
      </c>
      <c r="P12" s="41" t="s">
        <v>127</v>
      </c>
      <c r="Q12" s="37" t="s">
        <v>52</v>
      </c>
      <c r="R12" s="37" t="s">
        <v>50</v>
      </c>
    </row>
    <row r="13" spans="1:21" x14ac:dyDescent="0.25">
      <c r="A13" s="28">
        <v>6</v>
      </c>
      <c r="B13" s="51" t="s">
        <v>12</v>
      </c>
      <c r="C13" s="34" t="s">
        <v>133</v>
      </c>
      <c r="D13" s="34" t="s">
        <v>141</v>
      </c>
      <c r="E13" s="34" t="s">
        <v>134</v>
      </c>
      <c r="F13" s="35"/>
      <c r="G13" s="36"/>
      <c r="H13" s="36"/>
      <c r="I13" s="36"/>
      <c r="J13" s="37" t="s">
        <v>50</v>
      </c>
      <c r="K13" s="38">
        <v>9</v>
      </c>
      <c r="L13" s="39" t="s">
        <v>91</v>
      </c>
      <c r="M13" s="40">
        <v>13.5</v>
      </c>
      <c r="N13" s="31">
        <f t="shared" si="0"/>
        <v>0.45</v>
      </c>
      <c r="O13" s="31">
        <f t="shared" si="1"/>
        <v>0.9642857142857143</v>
      </c>
      <c r="P13" s="41" t="s">
        <v>127</v>
      </c>
      <c r="Q13" s="37" t="s">
        <v>52</v>
      </c>
      <c r="R13" s="37" t="s">
        <v>50</v>
      </c>
    </row>
    <row r="14" spans="1:21" x14ac:dyDescent="0.25">
      <c r="A14" s="28">
        <v>7</v>
      </c>
      <c r="B14" s="51" t="s">
        <v>12</v>
      </c>
      <c r="C14" s="34" t="s">
        <v>137</v>
      </c>
      <c r="D14" s="34" t="s">
        <v>155</v>
      </c>
      <c r="E14" s="34" t="s">
        <v>131</v>
      </c>
      <c r="F14" s="35"/>
      <c r="G14" s="36"/>
      <c r="H14" s="36"/>
      <c r="I14" s="36"/>
      <c r="J14" s="37" t="s">
        <v>50</v>
      </c>
      <c r="K14" s="38">
        <v>9</v>
      </c>
      <c r="L14" s="39" t="s">
        <v>92</v>
      </c>
      <c r="M14" s="40">
        <v>12.5</v>
      </c>
      <c r="N14" s="31">
        <f t="shared" si="0"/>
        <v>0.41666666666666669</v>
      </c>
      <c r="O14" s="31">
        <f t="shared" si="1"/>
        <v>0.8928571428571429</v>
      </c>
      <c r="P14" s="41" t="str">
        <f t="shared" ref="P14:P36" si="2">IF(M14="","",IF($K$9=M14,$L$9,IF(M14&gt;=$H$9,"призер","участник")))</f>
        <v>участник</v>
      </c>
      <c r="Q14" s="37" t="s">
        <v>52</v>
      </c>
      <c r="R14" s="37" t="s">
        <v>50</v>
      </c>
    </row>
    <row r="15" spans="1:21" x14ac:dyDescent="0.25">
      <c r="A15" s="28">
        <v>9</v>
      </c>
      <c r="B15" s="51" t="s">
        <v>12</v>
      </c>
      <c r="C15" s="34" t="s">
        <v>138</v>
      </c>
      <c r="D15" s="34" t="s">
        <v>140</v>
      </c>
      <c r="E15" s="34" t="s">
        <v>137</v>
      </c>
      <c r="F15" s="35"/>
      <c r="G15" s="36"/>
      <c r="H15" s="36"/>
      <c r="I15" s="36"/>
      <c r="J15" s="37" t="s">
        <v>50</v>
      </c>
      <c r="K15" s="38">
        <v>9</v>
      </c>
      <c r="L15" s="39" t="s">
        <v>116</v>
      </c>
      <c r="M15" s="40">
        <v>12.5</v>
      </c>
      <c r="N15" s="31">
        <f t="shared" si="0"/>
        <v>0.41666666666666669</v>
      </c>
      <c r="O15" s="31">
        <f t="shared" si="1"/>
        <v>0.8928571428571429</v>
      </c>
      <c r="P15" s="41" t="str">
        <f t="shared" si="2"/>
        <v>участник</v>
      </c>
      <c r="Q15" s="37" t="s">
        <v>99</v>
      </c>
      <c r="R15" s="37" t="s">
        <v>50</v>
      </c>
    </row>
    <row r="16" spans="1:21" x14ac:dyDescent="0.25">
      <c r="A16" s="28">
        <v>11</v>
      </c>
      <c r="B16" s="51" t="s">
        <v>12</v>
      </c>
      <c r="C16" s="34" t="s">
        <v>140</v>
      </c>
      <c r="D16" s="34" t="s">
        <v>131</v>
      </c>
      <c r="E16" s="34" t="s">
        <v>133</v>
      </c>
      <c r="F16" s="35"/>
      <c r="G16" s="36"/>
      <c r="H16" s="36"/>
      <c r="I16" s="37"/>
      <c r="J16" s="37" t="s">
        <v>50</v>
      </c>
      <c r="K16" s="38">
        <v>9</v>
      </c>
      <c r="L16" s="39" t="s">
        <v>118</v>
      </c>
      <c r="M16" s="40">
        <v>12</v>
      </c>
      <c r="N16" s="31">
        <f t="shared" si="0"/>
        <v>0.4</v>
      </c>
      <c r="O16" s="31">
        <f t="shared" si="1"/>
        <v>0.8571428571428571</v>
      </c>
      <c r="P16" s="41" t="str">
        <f t="shared" si="2"/>
        <v>участник</v>
      </c>
      <c r="Q16" s="37" t="s">
        <v>99</v>
      </c>
      <c r="R16" s="43" t="s">
        <v>50</v>
      </c>
    </row>
    <row r="17" spans="1:18" x14ac:dyDescent="0.25">
      <c r="A17" s="28">
        <v>13</v>
      </c>
      <c r="B17" s="51" t="s">
        <v>12</v>
      </c>
      <c r="C17" s="34" t="s">
        <v>140</v>
      </c>
      <c r="D17" s="34" t="s">
        <v>137</v>
      </c>
      <c r="E17" s="34" t="s">
        <v>141</v>
      </c>
      <c r="F17" s="35"/>
      <c r="G17" s="36"/>
      <c r="H17" s="36"/>
      <c r="I17" s="37"/>
      <c r="J17" s="37" t="s">
        <v>50</v>
      </c>
      <c r="K17" s="38">
        <v>9</v>
      </c>
      <c r="L17" s="39" t="s">
        <v>120</v>
      </c>
      <c r="M17" s="40">
        <v>12</v>
      </c>
      <c r="N17" s="31">
        <f t="shared" si="0"/>
        <v>0.4</v>
      </c>
      <c r="O17" s="31">
        <f t="shared" si="1"/>
        <v>0.8571428571428571</v>
      </c>
      <c r="P17" s="41" t="str">
        <f t="shared" si="2"/>
        <v>участник</v>
      </c>
      <c r="Q17" s="37" t="s">
        <v>99</v>
      </c>
      <c r="R17" s="43" t="s">
        <v>50</v>
      </c>
    </row>
    <row r="18" spans="1:18" x14ac:dyDescent="0.25">
      <c r="A18" s="28">
        <v>8</v>
      </c>
      <c r="B18" s="51" t="s">
        <v>12</v>
      </c>
      <c r="C18" s="34" t="s">
        <v>141</v>
      </c>
      <c r="D18" s="34" t="s">
        <v>129</v>
      </c>
      <c r="E18" s="34" t="s">
        <v>129</v>
      </c>
      <c r="F18" s="35"/>
      <c r="G18" s="36"/>
      <c r="H18" s="36"/>
      <c r="I18" s="36"/>
      <c r="J18" s="37" t="s">
        <v>50</v>
      </c>
      <c r="K18" s="38">
        <v>9</v>
      </c>
      <c r="L18" s="39" t="s">
        <v>115</v>
      </c>
      <c r="M18" s="40">
        <v>11</v>
      </c>
      <c r="N18" s="31">
        <f t="shared" si="0"/>
        <v>0.36666666666666664</v>
      </c>
      <c r="O18" s="31">
        <f t="shared" si="1"/>
        <v>0.7857142857142857</v>
      </c>
      <c r="P18" s="41" t="str">
        <f t="shared" si="2"/>
        <v>участник</v>
      </c>
      <c r="Q18" s="37" t="s">
        <v>99</v>
      </c>
      <c r="R18" s="37" t="s">
        <v>50</v>
      </c>
    </row>
    <row r="19" spans="1:18" x14ac:dyDescent="0.25">
      <c r="A19" s="28">
        <v>5</v>
      </c>
      <c r="B19" s="51" t="s">
        <v>12</v>
      </c>
      <c r="C19" s="34" t="s">
        <v>137</v>
      </c>
      <c r="D19" s="34" t="s">
        <v>141</v>
      </c>
      <c r="E19" s="34" t="s">
        <v>143</v>
      </c>
      <c r="F19" s="35"/>
      <c r="G19" s="36"/>
      <c r="H19" s="36"/>
      <c r="I19" s="36"/>
      <c r="J19" s="37" t="s">
        <v>50</v>
      </c>
      <c r="K19" s="38">
        <v>9</v>
      </c>
      <c r="L19" s="39" t="s">
        <v>90</v>
      </c>
      <c r="M19" s="40">
        <v>10.5</v>
      </c>
      <c r="N19" s="31">
        <f t="shared" si="0"/>
        <v>0.35</v>
      </c>
      <c r="O19" s="31">
        <f t="shared" si="1"/>
        <v>0.75</v>
      </c>
      <c r="P19" s="41" t="str">
        <f t="shared" si="2"/>
        <v>участник</v>
      </c>
      <c r="Q19" s="37" t="s">
        <v>52</v>
      </c>
      <c r="R19" s="37" t="s">
        <v>50</v>
      </c>
    </row>
    <row r="20" spans="1:18" x14ac:dyDescent="0.25">
      <c r="A20" s="28">
        <v>12</v>
      </c>
      <c r="B20" s="51" t="s">
        <v>12</v>
      </c>
      <c r="C20" s="34" t="s">
        <v>147</v>
      </c>
      <c r="D20" s="34" t="s">
        <v>152</v>
      </c>
      <c r="E20" s="34" t="s">
        <v>129</v>
      </c>
      <c r="F20" s="35"/>
      <c r="G20" s="36"/>
      <c r="H20" s="36"/>
      <c r="I20" s="37"/>
      <c r="J20" s="37" t="s">
        <v>50</v>
      </c>
      <c r="K20" s="38">
        <v>9</v>
      </c>
      <c r="L20" s="39" t="s">
        <v>119</v>
      </c>
      <c r="M20" s="40">
        <v>10</v>
      </c>
      <c r="N20" s="31">
        <f t="shared" si="0"/>
        <v>0.33333333333333331</v>
      </c>
      <c r="O20" s="31">
        <f t="shared" si="1"/>
        <v>0.7142857142857143</v>
      </c>
      <c r="P20" s="41" t="str">
        <f t="shared" si="2"/>
        <v>участник</v>
      </c>
      <c r="Q20" s="37" t="s">
        <v>99</v>
      </c>
      <c r="R20" s="43" t="s">
        <v>50</v>
      </c>
    </row>
    <row r="21" spans="1:18" x14ac:dyDescent="0.25">
      <c r="A21" s="28">
        <v>2</v>
      </c>
      <c r="B21" s="51" t="s">
        <v>12</v>
      </c>
      <c r="C21" s="34" t="s">
        <v>147</v>
      </c>
      <c r="D21" s="34" t="s">
        <v>152</v>
      </c>
      <c r="E21" s="34" t="s">
        <v>143</v>
      </c>
      <c r="F21" s="35"/>
      <c r="G21" s="36"/>
      <c r="H21" s="36"/>
      <c r="I21" s="36"/>
      <c r="J21" s="37" t="s">
        <v>50</v>
      </c>
      <c r="K21" s="38">
        <v>9</v>
      </c>
      <c r="L21" s="39" t="s">
        <v>87</v>
      </c>
      <c r="M21" s="40">
        <v>9.5</v>
      </c>
      <c r="N21" s="31">
        <f t="shared" si="0"/>
        <v>0.31666666666666665</v>
      </c>
      <c r="O21" s="31">
        <f t="shared" si="1"/>
        <v>0.6785714285714286</v>
      </c>
      <c r="P21" s="41" t="str">
        <f t="shared" si="2"/>
        <v>участник</v>
      </c>
      <c r="Q21" s="37" t="s">
        <v>52</v>
      </c>
      <c r="R21" s="37" t="s">
        <v>50</v>
      </c>
    </row>
    <row r="22" spans="1:18" x14ac:dyDescent="0.25">
      <c r="A22" s="28">
        <v>10</v>
      </c>
      <c r="B22" s="51" t="s">
        <v>12</v>
      </c>
      <c r="C22" s="34" t="s">
        <v>135</v>
      </c>
      <c r="D22" s="34" t="s">
        <v>138</v>
      </c>
      <c r="E22" s="34" t="s">
        <v>129</v>
      </c>
      <c r="F22" s="35"/>
      <c r="G22" s="36"/>
      <c r="H22" s="36"/>
      <c r="I22" s="37"/>
      <c r="J22" s="37" t="s">
        <v>50</v>
      </c>
      <c r="K22" s="38">
        <v>9</v>
      </c>
      <c r="L22" s="39" t="s">
        <v>117</v>
      </c>
      <c r="M22" s="40">
        <v>8.5</v>
      </c>
      <c r="N22" s="31">
        <f t="shared" si="0"/>
        <v>0.28333333333333333</v>
      </c>
      <c r="O22" s="31">
        <f t="shared" si="1"/>
        <v>0.6071428571428571</v>
      </c>
      <c r="P22" s="41" t="str">
        <f t="shared" si="2"/>
        <v>участник</v>
      </c>
      <c r="Q22" s="37" t="s">
        <v>99</v>
      </c>
      <c r="R22" s="43" t="s">
        <v>50</v>
      </c>
    </row>
    <row r="23" spans="1:18" x14ac:dyDescent="0.25">
      <c r="A23" s="28">
        <v>1</v>
      </c>
      <c r="B23" s="51" t="s">
        <v>12</v>
      </c>
      <c r="C23" s="34" t="s">
        <v>141</v>
      </c>
      <c r="D23" s="34" t="s">
        <v>141</v>
      </c>
      <c r="E23" s="34" t="s">
        <v>143</v>
      </c>
      <c r="F23" s="35"/>
      <c r="G23" s="36"/>
      <c r="H23" s="36"/>
      <c r="I23" s="36"/>
      <c r="J23" s="37" t="s">
        <v>50</v>
      </c>
      <c r="K23" s="38">
        <v>9</v>
      </c>
      <c r="L23" s="39" t="s">
        <v>86</v>
      </c>
      <c r="M23" s="40">
        <v>7</v>
      </c>
      <c r="N23" s="31">
        <f t="shared" si="0"/>
        <v>0.23333333333333334</v>
      </c>
      <c r="O23" s="31">
        <f t="shared" si="1"/>
        <v>0.5</v>
      </c>
      <c r="P23" s="41" t="str">
        <f t="shared" si="2"/>
        <v>участник</v>
      </c>
      <c r="Q23" s="37" t="s">
        <v>52</v>
      </c>
      <c r="R23" s="37" t="s">
        <v>50</v>
      </c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8" spans="1:18" x14ac:dyDescent="0.25">
      <c r="B38" s="33"/>
      <c r="E38" s="10" t="s">
        <v>23</v>
      </c>
      <c r="F38" s="10" t="s">
        <v>122</v>
      </c>
    </row>
    <row r="39" spans="1:18" x14ac:dyDescent="0.25">
      <c r="F39" s="10" t="s">
        <v>123</v>
      </c>
    </row>
    <row r="40" spans="1:18" x14ac:dyDescent="0.25">
      <c r="F40" s="10" t="s">
        <v>124</v>
      </c>
    </row>
    <row r="41" spans="1:18" x14ac:dyDescent="0.25">
      <c r="F41" s="10" t="s">
        <v>125</v>
      </c>
    </row>
  </sheetData>
  <protectedRanges>
    <protectedRange sqref="N11:N36" name="Диапазон1_3_1"/>
    <protectedRange sqref="O11:O36" name="Диапазон1_1_1_1"/>
    <protectedRange sqref="P11:P36" name="Диапазон1_2_1_1_1"/>
  </protectedRanges>
  <autoFilter ref="A10:R10">
    <sortState ref="A11:R36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49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49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2025-10-23T14:15:03Z</dcterms:modified>
</cp:coreProperties>
</file>